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ernoit-my.sharepoint.com/personal/c_antonaci_governo_it/Documents/Desktop/Invio Accordi DEF post Cotiv settembre 2026/"/>
    </mc:Choice>
  </mc:AlternateContent>
  <xr:revisionPtr revIDLastSave="0" documentId="8_{972D1AC9-366A-47ED-8AE0-1051E168D2A8}" xr6:coauthVersionLast="47" xr6:coauthVersionMax="47" xr10:uidLastSave="{00000000-0000-0000-0000-000000000000}"/>
  <bookViews>
    <workbookView xWindow="-120" yWindow="-120" windowWidth="29040" windowHeight="15720" xr2:uid="{085E655C-947C-4F0C-9C70-D25A3C4A912A}"/>
  </bookViews>
  <sheets>
    <sheet name="Tabella_art_3_DEF" sheetId="1" r:id="rId1"/>
    <sheet name="Allegato_A1" sheetId="2" r:id="rId2"/>
    <sheet name="Allegato_A2" sheetId="3" r:id="rId3"/>
    <sheet name="Allegato_B1" sheetId="4" r:id="rId4"/>
    <sheet name="Allegato_B2" sheetId="5" r:id="rId5"/>
  </sheets>
  <definedNames>
    <definedName name="liguria">"['file://sharedirsicilia.dps.economia.net/NUVEC_S1_Ricognizione_Coesione_2023/30%20Proposta%20interventi%2021_27/Interventi%20Liguria/Interventi%20LIGURIA_Elenco.xlsx'#$Elenco.$A$2:.$A$87]"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D15" i="1" s="1"/>
  <c r="D17" i="1" s="1"/>
  <c r="D11" i="1"/>
  <c r="D10" i="1"/>
  <c r="D8" i="1"/>
  <c r="N3" i="4"/>
  <c r="G123" i="3"/>
  <c r="F123" i="3"/>
  <c r="F16" i="1"/>
  <c r="L15" i="1"/>
  <c r="I15" i="1"/>
  <c r="H15" i="1"/>
  <c r="M14" i="1"/>
  <c r="N14" i="1" s="1"/>
  <c r="F14" i="1"/>
  <c r="K13" i="1"/>
  <c r="M13" i="1" s="1"/>
  <c r="N13" i="1" s="1"/>
  <c r="F13" i="1"/>
  <c r="J12" i="1"/>
  <c r="M12" i="1" s="1"/>
  <c r="N12" i="1" s="1"/>
  <c r="F12" i="1"/>
  <c r="O11" i="1"/>
  <c r="J11" i="1"/>
  <c r="M11" i="1" s="1"/>
  <c r="N11" i="1" s="1"/>
  <c r="F11" i="1"/>
  <c r="O10" i="1"/>
  <c r="J10" i="1"/>
  <c r="G10" i="1"/>
  <c r="G15" i="1" s="1"/>
  <c r="E10" i="1"/>
  <c r="F10" i="1" s="1"/>
  <c r="K9" i="1"/>
  <c r="K15" i="1" s="1"/>
  <c r="J9" i="1"/>
  <c r="M9" i="1" s="1"/>
  <c r="N9" i="1" s="1"/>
  <c r="F9" i="1"/>
  <c r="O8" i="1"/>
  <c r="O15" i="1" s="1"/>
  <c r="M8" i="1"/>
  <c r="N8" i="1" s="1"/>
  <c r="F8" i="1"/>
  <c r="M7" i="1"/>
  <c r="N7" i="1" s="1"/>
  <c r="F7" i="1"/>
  <c r="M6" i="1"/>
  <c r="N6" i="1" s="1"/>
  <c r="F6" i="1"/>
  <c r="M5" i="1"/>
  <c r="F5" i="1"/>
  <c r="F15" i="1" l="1"/>
  <c r="F17" i="1" s="1"/>
  <c r="M10" i="1"/>
  <c r="N10" i="1" s="1"/>
  <c r="J15" i="1"/>
  <c r="N5" i="1"/>
  <c r="N15" i="1" s="1"/>
  <c r="E15" i="1"/>
  <c r="E17" i="1" s="1"/>
  <c r="M15" i="1" l="1"/>
</calcChain>
</file>

<file path=xl/sharedStrings.xml><?xml version="1.0" encoding="utf-8"?>
<sst xmlns="http://schemas.openxmlformats.org/spreadsheetml/2006/main" count="1612" uniqueCount="714">
  <si>
    <t>AMBITI DI INTERVENTO</t>
  </si>
  <si>
    <t>Assegnazione FSC 21-27</t>
  </si>
  <si>
    <t>Cofinanziamento nuovi interventi</t>
  </si>
  <si>
    <t>Ammontare complessivo investimenti</t>
  </si>
  <si>
    <t>Numero interventi/linee di azione</t>
  </si>
  <si>
    <t>Risorse FSC
21-27
(ass. ordinaria)</t>
  </si>
  <si>
    <t>(1) Risorse FSC
21-27 (Anticipazione)</t>
  </si>
  <si>
    <t>Totale Assegnazione
FSC 21-27</t>
  </si>
  <si>
    <t>PR FESR FSE 21-27</t>
  </si>
  <si>
    <t>PN FESR FSE 21-27</t>
  </si>
  <si>
    <t>PNRR</t>
  </si>
  <si>
    <t>Altre Risorse Ordinarie Regionali e Locali</t>
  </si>
  <si>
    <t>Altre Risorse Ordinarie Nazionali</t>
  </si>
  <si>
    <t>Privati</t>
  </si>
  <si>
    <t>Totale Co-finanziamento con altre risorse</t>
  </si>
  <si>
    <t>Ricerca e innovazione</t>
  </si>
  <si>
    <t>Digitalizzazione</t>
  </si>
  <si>
    <t>Competitività imprese</t>
  </si>
  <si>
    <t>Ambiente e risorse naturali</t>
  </si>
  <si>
    <t>Cultura</t>
  </si>
  <si>
    <t>Trasporti e mobilità</t>
  </si>
  <si>
    <t>Riqualificazione urbana</t>
  </si>
  <si>
    <t>Sociale e salute</t>
  </si>
  <si>
    <t>Istruzione e formazione</t>
  </si>
  <si>
    <t>Capacità amministrativa</t>
  </si>
  <si>
    <t>Totale Aree Tematiche</t>
  </si>
  <si>
    <t>Cofinanziamento PR (ove applicabile)</t>
  </si>
  <si>
    <t>(1) Risorse già assegnate: anticipazioni disposte con delibere CIPESS; assegnate con provvedimenti di legge; ecc.  - Include anche le risorse definanziate ex Delibera 16/2023 e riprogrammate</t>
  </si>
  <si>
    <t>Totale Assegnazione FSC 21-27</t>
  </si>
  <si>
    <t>ID</t>
  </si>
  <si>
    <t>AMMINISTRAZIONE</t>
  </si>
  <si>
    <t>AREATEMATICA</t>
  </si>
  <si>
    <t>LINEA DI INTERVENTO</t>
  </si>
  <si>
    <t>CUP</t>
  </si>
  <si>
    <t>TITOLO</t>
  </si>
  <si>
    <t>COSTO TOTALE</t>
  </si>
  <si>
    <t>IMPORTO RICHIESTO FSC 21-27</t>
  </si>
  <si>
    <t>COFINANZIAMENTO CON ALTRE RISORSE</t>
  </si>
  <si>
    <t>PROGRAMMAZIONE</t>
  </si>
  <si>
    <t>Colonna1</t>
  </si>
  <si>
    <t>PROGETTAZIONE</t>
  </si>
  <si>
    <t>Colonna2</t>
  </si>
  <si>
    <t>ESECUZIONE</t>
  </si>
  <si>
    <t>Colonna3</t>
  </si>
  <si>
    <t>PREVISIONE INIZIO</t>
  </si>
  <si>
    <t>PREVISIONE FINE</t>
  </si>
  <si>
    <t>PREVISIONE INIZIO NUOVO</t>
  </si>
  <si>
    <t>PREVISIONE FINE NUOVO</t>
  </si>
  <si>
    <t>FSCRI_RI_1526</t>
  </si>
  <si>
    <t>REGIONE TOSCANA</t>
  </si>
  <si>
    <t>07.TRASPORTI E MOBILITÀ</t>
  </si>
  <si>
    <t>07.01 TRASPORTO STRADALE</t>
  </si>
  <si>
    <t>D27H24000400001</t>
  </si>
  <si>
    <t>SISTEMAZIONE INTERSEZIONE TRA LA SRT 435 E LA SP 40 DELLA NIEVOLE NEL COMUNE DI SERRAVALLE PISTOIESE</t>
  </si>
  <si>
    <t>1_SEMESTRE_2023</t>
  </si>
  <si>
    <t>2_SEMESTRE_2026</t>
  </si>
  <si>
    <t>2_SEMESTRE_2029</t>
  </si>
  <si>
    <t>FSCRI_RI_1528</t>
  </si>
  <si>
    <t>D61B24000020003</t>
  </si>
  <si>
    <t>RIORGANIZZAZIONE DEL SISTEMA VIARIO RELATIVO ALLA  SP25 – SRT 436, COMUNE DI LARCIANO – PT</t>
  </si>
  <si>
    <t>1_SEMESTRE_2024</t>
  </si>
  <si>
    <t>2_SEMESTRE_2025</t>
  </si>
  <si>
    <t>FSCRI_RI_1529</t>
  </si>
  <si>
    <t>D61B24000030001</t>
  </si>
  <si>
    <t>SRT N. 436 - VARIANTE TRA LOCALITÀ PAZZERA E SP N. 26 CAMPORCIONI IN LOCALITÀ BISCOLLA - LOTTO 4</t>
  </si>
  <si>
    <t>FSCRI_RI_1576</t>
  </si>
  <si>
    <t>COMUNE DI MOLAZZANA</t>
  </si>
  <si>
    <t>05.AMBIENTE E RISORSE NATURALI</t>
  </si>
  <si>
    <t>05.01 RISCHI E ADATTAMENTO CLIMATICO</t>
  </si>
  <si>
    <t>C92D24000000001</t>
  </si>
  <si>
    <t>LAVORI URGENTI DI MESSA IN SICUREZZA - ABITATO DI CA' DI MATTEO E SP 43- II LOTTO</t>
  </si>
  <si>
    <t>2_SEMESTRE_2024</t>
  </si>
  <si>
    <t>1_SEMESTRE_2025</t>
  </si>
  <si>
    <t>2_SEMESTRE_2027</t>
  </si>
  <si>
    <t>FSCRI_RI_1581</t>
  </si>
  <si>
    <t>COMUNE DI MINUCCIANO</t>
  </si>
  <si>
    <t>B86F18000190001</t>
  </si>
  <si>
    <t>INTERVENTO DI RIDUZIONE DEL RISCHIO RELATIVO AL MOVIMENTO FRANOSO A VALLE E A MONTE- FRAZ. AGLIANO</t>
  </si>
  <si>
    <t>1_SEMESTRE_2028</t>
  </si>
  <si>
    <t>FSCRI_RI_1586</t>
  </si>
  <si>
    <t>D92B24000210001</t>
  </si>
  <si>
    <t>REALIZZAZIONE DEL TERZO MODULO DELLA CASSA DI ESPANSIONE DI PIZZICONI</t>
  </si>
  <si>
    <t>1_SEMESTRE 2028</t>
  </si>
  <si>
    <t>FSCRI_RI_1597</t>
  </si>
  <si>
    <t>D81B21000990002</t>
  </si>
  <si>
    <t>RIPROGETTAZIONE OPERE ARGINALI IN SX IDRAULICA DEL TORRENTE CARRIONE- LOTTO XIII, SEZIONI 72-74</t>
  </si>
  <si>
    <t>2_SEMESTRE 2025</t>
  </si>
  <si>
    <t>2_SEMESTRE 2027</t>
  </si>
  <si>
    <t>FSCRI_RI_1606</t>
  </si>
  <si>
    <t>COMUNE DI COMANO</t>
  </si>
  <si>
    <t>H15F21001700001</t>
  </si>
  <si>
    <t>LAVORI CONSOLIDAMENTO DEL VERSANTE IN FRANA E REGIMAZIONE ACQUE PRESSO CAMPORAGHENA, COMANO (MS)</t>
  </si>
  <si>
    <t>1_SEMESTRE_2029</t>
  </si>
  <si>
    <t>FSCRI_RI_1611</t>
  </si>
  <si>
    <t>COMUNE DI CAREGGINE</t>
  </si>
  <si>
    <t>C68H23001260006</t>
  </si>
  <si>
    <t>MITIGAZIONE MOVIMENTO FRANOSO A VALLE DELL'ABITATO DELLA FRAZIONE DI CAPANNE DI CAREGGINE</t>
  </si>
  <si>
    <t>1_SEMESTRE_2027</t>
  </si>
  <si>
    <t>FSCRI_RI_1673</t>
  </si>
  <si>
    <t>D47H23008480001</t>
  </si>
  <si>
    <t>SRT 206 PISANA LIVORNESE - ROTATORIA SULLA SP 11TER PER ORCIANO, ROSIGNANO MARITTIMO (LI)</t>
  </si>
  <si>
    <t>1_SEMESTRE_2026</t>
  </si>
  <si>
    <t>FSCRI_RI_1675</t>
  </si>
  <si>
    <t>D34E21000000002</t>
  </si>
  <si>
    <t>SRT 206 – INTERSEZIONE IN LOC. VICARELLO, COMUNE DI COLLESALVETTI (LI)</t>
  </si>
  <si>
    <t>FSCRI_RI_1689</t>
  </si>
  <si>
    <t>COMUNE DI CAMPI BISENZIO</t>
  </si>
  <si>
    <t>C81B14000530006</t>
  </si>
  <si>
    <t>REALIZZAZIONE PROLUNGAMENTO DELLA CIRCONVALLAZIONE SUD DA VIA BARBERINESE ALLA ROTATORIA DI CAPALLE</t>
  </si>
  <si>
    <t>2_SEMESTRE 2024</t>
  </si>
  <si>
    <t>2 SEMESTRE 2025</t>
  </si>
  <si>
    <t>1 SEMESTRE 2026</t>
  </si>
  <si>
    <t>2 SEMESTRE 2029</t>
  </si>
  <si>
    <t>FSCRI_RI_1691</t>
  </si>
  <si>
    <t>COMUNE DI LASTRA A SIGNA</t>
  </si>
  <si>
    <t>F89J16002020007</t>
  </si>
  <si>
    <t>ADEGUAMENTO DELLA VIABILITÀ LOCALE E INTEGRAZIONE DELLA VIABILITÀ REGIONALE-LASTRA A SIGNA- LOTTO II</t>
  </si>
  <si>
    <t>2 SEMESTRE 2026</t>
  </si>
  <si>
    <t>1 SEMESTRE 2027</t>
  </si>
  <si>
    <t>FSCRI_RI_1695</t>
  </si>
  <si>
    <t>COMUNE DI SIGNA</t>
  </si>
  <si>
    <t>C11B19000470005</t>
  </si>
  <si>
    <t>STRADA DI CIRCONVALLAZIONE, 1° LOTTO, III° STRALCIO- DA VIA SANTELLI AL PARCHEGGIO SCAMBIATORE RFI</t>
  </si>
  <si>
    <t>2_SEMESTRE_2028</t>
  </si>
  <si>
    <t>FSCRI_RI_1701</t>
  </si>
  <si>
    <t>PROVINCIA DI PISA</t>
  </si>
  <si>
    <t>E61B16000170006</t>
  </si>
  <si>
    <t>VIABILITÀ DI RACCORDO NORD-TRATTA MADONNA DELL'ACQUA-CISANELLO. TRATTO FUNZIONALE COMPRESO NODI 2-3</t>
  </si>
  <si>
    <t>2_SEMESTRE_2023</t>
  </si>
  <si>
    <t>FSCRI_RI_1705</t>
  </si>
  <si>
    <t>COMUNI CON POPOLAZIONE NON SUPERIORE A 5000 ABITANTI</t>
  </si>
  <si>
    <t>08.RIQUALIFICAZIONE URBANA</t>
  </si>
  <si>
    <t>08.01 EDILIZIA E SPAZI PUBBLICI</t>
  </si>
  <si>
    <t>LINEA RIGENERAZIONE URBANA PER COMUNI CON POPOLAZIONE NON SUPERIORE A 5.000 ABITANTI</t>
  </si>
  <si>
    <t>FSCRI_RI_1707</t>
  </si>
  <si>
    <t>COMUNI CON POPOLAZIONE CON POPOLAZIONE COMPRESA TRA 5001 E 20000 ABITANTI</t>
  </si>
  <si>
    <t>RIGENERAZIONE URBANA PER COMUNI CON POPOLAZIONE TRA 5.001 E 20.000 ABITANTI-SCORRIMENTO GRADUATORIA</t>
  </si>
  <si>
    <t>FSCRI_RI_1708</t>
  </si>
  <si>
    <t>AZIENDA OSPEDALIERA UNIVERSITARIA PISANA</t>
  </si>
  <si>
    <t>10.SOCIALE E SALUTE</t>
  </si>
  <si>
    <t>10.02 STRUTTURE E ATTREZZATURE SANITARIE</t>
  </si>
  <si>
    <t>D51B06000560008</t>
  </si>
  <si>
    <t>REALIZZAZIONE DEL POLO OSPEDALIERO UNIVERSITARIO NUOVO SANTA CHIARA IN CISANELLO- PISA</t>
  </si>
  <si>
    <t>FSCRI_RI_1709</t>
  </si>
  <si>
    <t>AZIENDA DSU TOSCANA</t>
  </si>
  <si>
    <t>C13I18000210002</t>
  </si>
  <si>
    <t>RIFUNZIONALIZZAZIONE  DEL COMPLESSO DI SANTA APOLLONIA</t>
  </si>
  <si>
    <t>1_SEMESTRE_2030</t>
  </si>
  <si>
    <t>FSCRI_RI_1717</t>
  </si>
  <si>
    <t>11.ISTRUZIONE E FORMAZIONE</t>
  </si>
  <si>
    <t>11.02 EDUCAZIONE E FORMAZIONE</t>
  </si>
  <si>
    <t>D63C22000250009</t>
  </si>
  <si>
    <t>RIFUNZIONALIZZAZIONE E ED EFFICIENTAMENTO ENERGETICO RESIDENZA UNIVERSITARIA "TOLOMEI"</t>
  </si>
  <si>
    <t>FSCRI_RI_1726</t>
  </si>
  <si>
    <t>D54D22001510009</t>
  </si>
  <si>
    <t>LAVORI DI EFFICIENTAMENTO ENERGETICO RESIDENZA UNIVERSITARIA "C. FASCETTI"</t>
  </si>
  <si>
    <t>FSCRI_RI_1733</t>
  </si>
  <si>
    <t>COMUNE DI FIRENZE</t>
  </si>
  <si>
    <t>06.CULTURA</t>
  </si>
  <si>
    <t>06.01 PATRIMONIO E PAESAGGIO</t>
  </si>
  <si>
    <t> H17D24000010002</t>
  </si>
  <si>
    <t>RIFUNZIONALIZZAZIONE SOTTOATTRAVERSAMENTO DEL FIUME ARNO - PESCAIA SAN NICCOLÒ</t>
  </si>
  <si>
    <t>2_SEMESTRE_2031</t>
  </si>
  <si>
    <t>FSCRI_RI_1734</t>
  </si>
  <si>
    <t>COMUNE DI MONTERCHI</t>
  </si>
  <si>
    <t>D24H22000030006</t>
  </si>
  <si>
    <t>VALORIZZAZIONE PATRIMONIO DI MONTERCHI E DI CAPRESE MICHELANGELO- OLTRE IL GENIO-GEN. RINASCIMENTO</t>
  </si>
  <si>
    <t>FSCRI_RI_1735</t>
  </si>
  <si>
    <t>COMUNE DI LORO CIUFFENNA</t>
  </si>
  <si>
    <t>B15B23000960002</t>
  </si>
  <si>
    <t>LAVORI PER LA REALIZZAZIONE DI UN CAMPO DA CALCIO A 5 IN LOCALITÀ MALVA NEL COMUNE DI LORO CIUFFENNA</t>
  </si>
  <si>
    <t>FSCRI_RI_1737</t>
  </si>
  <si>
    <t>COMUNE DI TERRANUOVA BRACCIOLINI</t>
  </si>
  <si>
    <t>C21B22001910008</t>
  </si>
  <si>
    <t>PROGETTO DI REALIZZAZIONE DI PARCHEGGIO A SERVIZIO DEL CIMITERO DI PERSIGNANO-MALVA</t>
  </si>
  <si>
    <t>FSCRI_RI_1761</t>
  </si>
  <si>
    <t>C98C23000190009</t>
  </si>
  <si>
    <t>CASA MUSEO MARAINI ALLA PASQUÌGLIORA CENTRO PARCO CULTURALE “LE APUANE DI FOSCO MARAINI"</t>
  </si>
  <si>
    <t>FSCRI_RI_1763</t>
  </si>
  <si>
    <t>COMUNE ABETONE CUTIGLIANO</t>
  </si>
  <si>
    <t>D52H23000780001</t>
  </si>
  <si>
    <t>OPERE RIGENERAZIONE URBANA STRUTTURA TURISTICO–RICETTIVA "RONDO’ PRISCILLA", CUTIGLIANO- LOTTO 1</t>
  </si>
  <si>
    <t>FSCRI_RI_1767</t>
  </si>
  <si>
    <t>UNIONE DI COMUNI MONTANI APPENNINO PISTOIESE</t>
  </si>
  <si>
    <t>03.COMPETITIVITÀ IMPRESE</t>
  </si>
  <si>
    <t>03.02 TURISMO E OSPITALITÀ</t>
  </si>
  <si>
    <t>J67D23000170008</t>
  </si>
  <si>
    <t xml:space="preserve"> PROGETTO DI RECUPERO DEL COMPLESSO IMMOBILIARE CASETTA DEI PULLEDRARI</t>
  </si>
  <si>
    <t>FSCRI_RI_1772</t>
  </si>
  <si>
    <t xml:space="preserve">07.05.MOBILITA’ URBANA  </t>
  </si>
  <si>
    <t>H19I23001220009</t>
  </si>
  <si>
    <t>REALIZZAZIONE DI LINEA 2.2 LOTTO 1: TRATTA AEROPORTO – POLO SCIENTIFICO</t>
  </si>
  <si>
    <t>FSCRI_RI_1776</t>
  </si>
  <si>
    <t>H11B24000050001</t>
  </si>
  <si>
    <t>COLLEGAMENTO VIALE XI AGOSTO - CAREGGI. ADEGUAMENTO FUNZIONALE VIABILITA' DI SUPERFICIE</t>
  </si>
  <si>
    <t>FSCRI_RI_1778</t>
  </si>
  <si>
    <t>12.CAPACITÀ AMMINISTRATIVA</t>
  </si>
  <si>
    <t>12.02 ASSISTENZA TECNICA</t>
  </si>
  <si>
    <t>ASSISTENZA TECNICA</t>
  </si>
  <si>
    <t>2_SEMESTRE_2035</t>
  </si>
  <si>
    <t>FSCRI_RI_1781</t>
  </si>
  <si>
    <t>COMUNI</t>
  </si>
  <si>
    <t>LINEA REALIZZAZIONE NUOVI ALLOGGI DI EDILIZIA RESIDENZIALE PUBBLICA (ERP)</t>
  </si>
  <si>
    <t>FSCRI_RI_1808</t>
  </si>
  <si>
    <t>REGIONE TOSCANA – GENIO CIVILE VALDARNO INFERIORE</t>
  </si>
  <si>
    <t>D88H23001880007</t>
  </si>
  <si>
    <t>INTERVENTO DI CONSOLIDAMENTO DELLE ARGINATURE ESISTENTI DEL FIUME ERA- PONTEDERA. LOTTO 1</t>
  </si>
  <si>
    <t>FSCRI_RI_1991</t>
  </si>
  <si>
    <t>D71B21005900002</t>
  </si>
  <si>
    <t>VARIANTE ALLA S.R.T. 71 - LOTTO 3 . COMUNE DI CORTONA</t>
  </si>
  <si>
    <t>FSCRI_RI_2346</t>
  </si>
  <si>
    <t>PROVINCIA DI MASSA - CARRARA</t>
  </si>
  <si>
    <t>11.01 STRUTTURE EDUCATIVE E FORMATIVE</t>
  </si>
  <si>
    <t>H68H24000230001</t>
  </si>
  <si>
    <t>LAVORI DI ADEGUAMENTO SISMICO, ANTINCENDIO, IGIENICO FUNZIONALE E DEGLI IMPIANTI-IST. MINUTO- LOTTO2</t>
  </si>
  <si>
    <t>FSCRI_RI_2349</t>
  </si>
  <si>
    <t>COMUNE DI MONTECARLO</t>
  </si>
  <si>
    <t>06.02 ATTIVITÀ CULTURALI</t>
  </si>
  <si>
    <t>D19D24000010001</t>
  </si>
  <si>
    <t>LAVORI DI RESTAURO PALAZZO PELLEGRINI CARMIGNANI</t>
  </si>
  <si>
    <t>FSCRI_RI_2350</t>
  </si>
  <si>
    <t>COMUNE DI PISTOIA</t>
  </si>
  <si>
    <t>10.01 STRUTTURE SOCIALI</t>
  </si>
  <si>
    <t> C52H24000010006</t>
  </si>
  <si>
    <t>COMPLETAMENTO IMPIANTO DI CLIMATIZZAZIONE  PALAZZETTO DELLO SPORT “PALACARRARA” COMUNE DI PISTOIA</t>
  </si>
  <si>
    <t>FSCRI_RI_2351</t>
  </si>
  <si>
    <t>COMUNE DI PIEVE SANTO STEFANO</t>
  </si>
  <si>
    <t>I25B21000170005</t>
  </si>
  <si>
    <t>LAVORI CONSOLIDAMENTO E RISTRUTTURAZIONE TORRE CIVICA CITTADINA CON PARTE CASERMA DEI CARABINIERI</t>
  </si>
  <si>
    <t>FSCRI_RI_2352</t>
  </si>
  <si>
    <t>COMUNE DI SAN GODENZO</t>
  </si>
  <si>
    <t> I58C24000030002</t>
  </si>
  <si>
    <t>RIQUALIFICAZIONE PORZIONE PALAZZO DEL CAMPANA S.GODENZO E AREA VERDE PUBBLICO PARCO DEL LAGO LONDA</t>
  </si>
  <si>
    <t>FSCRI_RI_2353</t>
  </si>
  <si>
    <t>COMUNE DI SIENA</t>
  </si>
  <si>
    <t>C61B24000060001</t>
  </si>
  <si>
    <t>STRADA DI COLLEGAMENTO TRA LA FRAZIONE DI COSTALPINO E LA LOC. PIAN DELLE FORNACI</t>
  </si>
  <si>
    <t>FSCRI_RI_2354</t>
  </si>
  <si>
    <t>COMUNE DI POGGIBONSI</t>
  </si>
  <si>
    <t>D51B23000410009</t>
  </si>
  <si>
    <t>MANUTENZIONE STRAORDINARIA DI ADEGUAMENTO SISMICO PONTE STRADALE DI VIA G. MARCONI</t>
  </si>
  <si>
    <t>FSCRI_RI_2355</t>
  </si>
  <si>
    <t>COMUNE DI CHIESINA UZZANESE</t>
  </si>
  <si>
    <t>E41B22004410002</t>
  </si>
  <si>
    <t>REALIZZAZIONE DI ROTATORIA TRA VIA PONTE ALLA CILIEGIA E LA CIRCONVALLAZIONE SP45</t>
  </si>
  <si>
    <t>FSCRI_RI_2356</t>
  </si>
  <si>
    <t>C61B24000050001</t>
  </si>
  <si>
    <t>TRASFORMAZIONE A ROTATORIA DELL’INTERSEZIONE TRA STRADA FIUME E NUOVO COLLEGAMENTO CON FONTEBECCI</t>
  </si>
  <si>
    <t>FSCRI_RI_2381</t>
  </si>
  <si>
    <t>C51B21008620005</t>
  </si>
  <si>
    <t>COSTRUZIONE NUOVO COMPLESSO SPORTIVO AREA PALLAVICINI</t>
  </si>
  <si>
    <t>FSCRI_RI_2383</t>
  </si>
  <si>
    <t>COMUNE MONTECARLO</t>
  </si>
  <si>
    <t>D13I22000210005</t>
  </si>
  <si>
    <t>RIGENERAZIONE IMPIANTO SPORTIVO "ALTHEN DES PALUDES" DESTINATO ADATTIVITA' AGONISTICA E SCOLASTICA</t>
  </si>
  <si>
    <t>FSCRI_RI_2384</t>
  </si>
  <si>
    <t>COMUNE DI SILLANO GIUNCUGNANO</t>
  </si>
  <si>
    <t>D87H24001310001</t>
  </si>
  <si>
    <t>LAVORI DI MITIGAZIONE MOVIMENTO FRANOSO A VALLE STRADA IN LOCALITÀ “IL CALDO” (SILLANO GIUNCUGNANO).</t>
  </si>
  <si>
    <t>FSCRI_RI_2385</t>
  </si>
  <si>
    <t>COMUNE DI MASSA</t>
  </si>
  <si>
    <t>C62B23001740001</t>
  </si>
  <si>
    <t>INTERVENTI DI RISOLUZIONE DELLE PROBLEMATICHE INERENTI L’INTASAMENTO DELLA FOCE DEL FIUME FRIGIDO</t>
  </si>
  <si>
    <t>FSCRI_RI_2386</t>
  </si>
  <si>
    <t>COMUNE DI LUCCA</t>
  </si>
  <si>
    <t>J61B21007300006</t>
  </si>
  <si>
    <t>REALIZZAZIONE NUOVO ASSE SUBURBANO TRA ROTATORIA DELL’ ACQUACALDA E ROTATORIA CASTRACANI – TRATTO B</t>
  </si>
  <si>
    <t>FSCRI_RI_2387</t>
  </si>
  <si>
    <t>COMUNE DI GROSSETO</t>
  </si>
  <si>
    <t>F57H24000310001</t>
  </si>
  <si>
    <t>RIQUALIFICAZIONE DELL’AREA PRODUTTIVA DI VIA GENOVA - ADEGUAMENTO ACCESSI SU VIA SENESE</t>
  </si>
  <si>
    <t>FSCRI_RI_2388</t>
  </si>
  <si>
    <t>COMUNE DI PIOMBINO</t>
  </si>
  <si>
    <t>H72H24000020001</t>
  </si>
  <si>
    <t>INTERVENTO DI RIQUALIFICAZIONE DELLO STADIO COMUNALE “MAGONA”</t>
  </si>
  <si>
    <t>1_SEMESTRE_2031</t>
  </si>
  <si>
    <t>FSCRI_RI_2389</t>
  </si>
  <si>
    <t>H77H21000040004</t>
  </si>
  <si>
    <t>RISTRUTTURAZIONE ASSE CENTRO CITTA' DA PIAZZA CAPPELLETTI A VIA FUCINI</t>
  </si>
  <si>
    <t>FSCRI_RI_2398</t>
  </si>
  <si>
    <t>PROVINCIA DI AREZZO</t>
  </si>
  <si>
    <t>I11B24000050006</t>
  </si>
  <si>
    <t>REALIZZAZIONE PONTE DEFINITIVO E VIABILITÀ ALTERNATIVA IN SOSTITUZIONE DEL PONTE STORICO A BURIANO</t>
  </si>
  <si>
    <t>FSCRI_RI_2404</t>
  </si>
  <si>
    <t>J61B22002180004</t>
  </si>
  <si>
    <t>REALIZZAZIONE DI NUOVA VIABILITÀ TRA SS439 E SS12 PISANA, TRATTO TRA VIA PELLEGRINI E VIA SILLORI</t>
  </si>
  <si>
    <t>FSCRI_RI_2407</t>
  </si>
  <si>
    <t>COMUNE DI LIVORNO</t>
  </si>
  <si>
    <t>07.05 MOBILITÀ URBANA</t>
  </si>
  <si>
    <t>J41B23000350004</t>
  </si>
  <si>
    <t>OPERA SOSTITUTIVA IN SOTTOPASSO DEL CAVALCAFERROVIA DELLA LINEA TIRRENICA DI VIA DEGLI ACQUEDOTTI</t>
  </si>
  <si>
    <t>FSCRI_RI_2420</t>
  </si>
  <si>
    <t>APES S.C.P.A.</t>
  </si>
  <si>
    <t>J52D24000000002</t>
  </si>
  <si>
    <t>RECUPERO EDILIZIO PER REALIZZAZIONE ALLOGGI ERP E SISTEMAZIONE AREE PERTINENZIALI Q.RE SANT’ERMETE</t>
  </si>
  <si>
    <t>FSCRI_RI_2423</t>
  </si>
  <si>
    <t>F58H22001060001</t>
  </si>
  <si>
    <t>SCUOLA PRIMARIA G.TOMBARI DI VIA MAZZINI – ADEGUAMENTO SISMICO E ADEGUAMENTO ANTINCENDIO</t>
  </si>
  <si>
    <t>FSCRI_RI_3011</t>
  </si>
  <si>
    <t>D77H24000760001</t>
  </si>
  <si>
    <t>SP 64 CIPRESSINO- INTERVENTI DI ADEGUAMENTO E MESSA IN SICUREZZA</t>
  </si>
  <si>
    <t>FSCRI_RI_3012</t>
  </si>
  <si>
    <t>D57B25000020001)</t>
  </si>
  <si>
    <t>OPERE RIGENERAZIONE URBANA STRUTTURA TURISTICO–RICETTIVA "RONDO’ PRISCILLA", CUTIGLIANO- LOTTO 2"</t>
  </si>
  <si>
    <t>1_SEMESTRE 2025</t>
  </si>
  <si>
    <t>2_SEMESTRE 2026</t>
  </si>
  <si>
    <t>2_SEMESTRE 2028</t>
  </si>
  <si>
    <t>Accordo per la Coesione Governo - Regione Toscana
Allegato A2 Elenco interventi finanziati in anticipazione FSC 21-27</t>
  </si>
  <si>
    <t>Area Tematica</t>
  </si>
  <si>
    <t>Settore di intervento FSC</t>
  </si>
  <si>
    <t>Titolo dell'intervento</t>
  </si>
  <si>
    <t>Contributo FSC delibera CIPESS 79/2021 e delibera CIPESS 17/2023</t>
  </si>
  <si>
    <r>
      <t xml:space="preserve">CONTRIBUTO FSC aggiornato </t>
    </r>
    <r>
      <rPr>
        <b/>
        <sz val="12"/>
        <color rgb="FFC9211E"/>
        <rFont val="Calibri"/>
        <family val="2"/>
      </rPr>
      <t>delibera Cipess 28/2024</t>
    </r>
  </si>
  <si>
    <t>TOS#ANT#001</t>
  </si>
  <si>
    <t>AMBIENTE E RISORSE NATURALI</t>
  </si>
  <si>
    <t>NATURA E BIODIVERSITA'</t>
  </si>
  <si>
    <t>C78H20000300006</t>
  </si>
  <si>
    <t>Abbattimento emissioni climalteranti ambito urbano</t>
  </si>
  <si>
    <t>TOS#ANT#002</t>
  </si>
  <si>
    <t>E77G20000080006</t>
  </si>
  <si>
    <t>Abbattimento emissioni climalteranti ambito urbano - ambi-green system</t>
  </si>
  <si>
    <t>TOS#ANT#003</t>
  </si>
  <si>
    <t>J11B20001580006</t>
  </si>
  <si>
    <t>Abbattimento emissioni climalteranti ambito urbano - meg</t>
  </si>
  <si>
    <t>TOS#ANT#004</t>
  </si>
  <si>
    <t>E48H20000660006</t>
  </si>
  <si>
    <t>Abbattimento emissioni climalteranti ambito urbano - p.a.e.c. 2020</t>
  </si>
  <si>
    <t>TOS#ANT#005</t>
  </si>
  <si>
    <t>I26J20001080006</t>
  </si>
  <si>
    <t>Abbattimento emissioni climalteranti ambito urbano - progetto integrato di forestazione urbana poggio</t>
  </si>
  <si>
    <t>TOS#ANT#006</t>
  </si>
  <si>
    <t>G97G20000110006</t>
  </si>
  <si>
    <t>Abbattimento emissioni climalteranti ambito urbano - faremo foresta a Carmignano</t>
  </si>
  <si>
    <t>TOS#ANT#007</t>
  </si>
  <si>
    <t>G23D21001020006</t>
  </si>
  <si>
    <t>Abbattimento emissioni climalteranti ambito urbano - abbattimento emissioni climalteranti</t>
  </si>
  <si>
    <t>TOS#ANT#008</t>
  </si>
  <si>
    <t>F88H20000800006</t>
  </si>
  <si>
    <t>Abbattimento emissioni climalteranti ambito urbano – Carrara aria pulita</t>
  </si>
  <si>
    <t>TOS#ANT#009</t>
  </si>
  <si>
    <t>C61B21003110002</t>
  </si>
  <si>
    <t>Abbattimento emissioni climalteranti ambito urbano - progetto via croce , v.le chiesa e p.zza matteotti</t>
  </si>
  <si>
    <t>TOS#ANT#010</t>
  </si>
  <si>
    <t>C79J20001060006</t>
  </si>
  <si>
    <t>Abbattimento emissioni climalteranti ambito urbano - verde urbano a ponte buggianese</t>
  </si>
  <si>
    <t>TOS#ANT#011</t>
  </si>
  <si>
    <t>I35E20000620006</t>
  </si>
  <si>
    <t>Abbattimento emissioni climalteranti ambito urbano - bando verde urbano</t>
  </si>
  <si>
    <t>TOS#ANT#012</t>
  </si>
  <si>
    <t>J71B21000840006</t>
  </si>
  <si>
    <t>Abbattimento emissioni climalteranti ambito urbano – verde Vinci</t>
  </si>
  <si>
    <t>TOS#ANT#013</t>
  </si>
  <si>
    <t>TRASPORTI E MOBILITA'</t>
  </si>
  <si>
    <t>TRASPORTO STRADALE</t>
  </si>
  <si>
    <t>D11B21001110002</t>
  </si>
  <si>
    <t>Attuazione delle ciclovie di interesse regionale - ciclovia tirrenica: tratto loc. Santa Liberata – loc. Pozzarello</t>
  </si>
  <si>
    <t>TOS#ANT#014</t>
  </si>
  <si>
    <t>J21B21001840006</t>
  </si>
  <si>
    <t>Attuazione delle ciclovie di interesse regionale – ciclovia lucca pontedera: tratto Lucca – Capannori  denominato  “dalle fonti alla fontane</t>
  </si>
  <si>
    <t>TOS#ANT#015</t>
  </si>
  <si>
    <t>TRASPORTO MARITTIMO</t>
  </si>
  <si>
    <t>G97H21001800005</t>
  </si>
  <si>
    <t>Dragaggio del porto fluviale di Castiglione della Pescaia</t>
  </si>
  <si>
    <t>TOS#ANT#016</t>
  </si>
  <si>
    <t>B57H21000880002</t>
  </si>
  <si>
    <t>SR 2 Cassia. manutenzione straordinaria e sostituzione barriere sul ponte al km 247+500.</t>
  </si>
  <si>
    <t>TOS#ANT#017</t>
  </si>
  <si>
    <t>CULTURA</t>
  </si>
  <si>
    <t>ATTIVITA’ CULTURALI</t>
  </si>
  <si>
    <t>F75F20000360001</t>
  </si>
  <si>
    <t>Palazzo Sforza Cesarini di Santa Fiora restauro, progetto museologico e museografico - 2° lotto</t>
  </si>
  <si>
    <t>TOS#ANT#018</t>
  </si>
  <si>
    <t>F75F21000950002</t>
  </si>
  <si>
    <t>allestimento museografico palazzo sforza cesarini di santa fiora - 1° stralcio</t>
  </si>
  <si>
    <t>TOS#ANT#019</t>
  </si>
  <si>
    <t>PATRIMONIO E PAESAGGIO</t>
  </si>
  <si>
    <t>D15F21002370003</t>
  </si>
  <si>
    <t>Restauro per l’ampliamento ed adeguamento alle funzioni museale ed espositiva del complesso immobiliare di casa Siviero</t>
  </si>
  <si>
    <t>TOS#ANT#020</t>
  </si>
  <si>
    <t>C57H21000820005</t>
  </si>
  <si>
    <t>Saletta Gramsci – riqualificazione funzionale e messa a norma</t>
  </si>
  <si>
    <t>TOS#ANT#021</t>
  </si>
  <si>
    <t>I57H21001000002</t>
  </si>
  <si>
    <t>Sistemazione copertura palazzo Corboli</t>
  </si>
  <si>
    <t>TOS#ANT#022</t>
  </si>
  <si>
    <t xml:space="preserve"> RISCHI E ADATTAMENTO CLIMATICO</t>
  </si>
  <si>
    <t>D72B21000090006</t>
  </si>
  <si>
    <t>Ottimizzazione delle opere di sfioro e ricalibratura degli argini della cassa di espansione Lago di Porta sul fiume Versilia</t>
  </si>
  <si>
    <t>TOS#ANT#023</t>
  </si>
  <si>
    <t>F21B16000720002</t>
  </si>
  <si>
    <t>Progetto ed intervento consolidamento frane via del lagaccio
dods-si005 5</t>
  </si>
  <si>
    <t>TOS#ANT#024</t>
  </si>
  <si>
    <t>D93B17000010003</t>
  </si>
  <si>
    <t>Lavori di ricostruzione del ponte sul Borro la causa a confine tra i comuni di Monteroni e Asciano
dods-si0119</t>
  </si>
  <si>
    <t>TOS#ANT#025</t>
  </si>
  <si>
    <t>H77H18002400002</t>
  </si>
  <si>
    <t>Interventi di messa in sicurezza del territorio comunale dal dissesto idrogeologico sulla strada comunale per Vallico sopra*loc. Crocetta</t>
  </si>
  <si>
    <t>TOS#ANT#026</t>
  </si>
  <si>
    <t>RIQUALIFICAZIONE URBANA</t>
  </si>
  <si>
    <t>EDILIZIA E SPAZI PUBBLICI</t>
  </si>
  <si>
    <t>H13B19000170007</t>
  </si>
  <si>
    <t>Nuova palestra polifunzionale di San Salvi</t>
  </si>
  <si>
    <t>TOS#ANT#027</t>
  </si>
  <si>
    <t>H37H21001230002</t>
  </si>
  <si>
    <t>Gualchiere di Remole. interventi di consolidamento e risanamento  conservativo</t>
  </si>
  <si>
    <t>TOS#ANT#028</t>
  </si>
  <si>
    <t>ISTRUZIONE E FORMAZIONE</t>
  </si>
  <si>
    <t>STRUTTURE EDUCATIVE E FORMATIVE</t>
  </si>
  <si>
    <t>B92C18000740001</t>
  </si>
  <si>
    <t xml:space="preserve"> Adeguamento/miglioramento sismico primaria Edmondo De Amicis , ic Torrita di Siena</t>
  </si>
  <si>
    <t>TOS#ANT#029</t>
  </si>
  <si>
    <t xml:space="preserve"> STRUTTURE EDUCATIVE E FORMATIVE</t>
  </si>
  <si>
    <t>D69J21018480002</t>
  </si>
  <si>
    <t>Intervento di adeguamento sismico, ristrutturazione e miglioramento energetico della scuola elementare di Serricciolo – 2° lotto opere di completamento</t>
  </si>
  <si>
    <t>TOS#ANT#030</t>
  </si>
  <si>
    <t>RISCHI E ADATTAMENTO CLIMATICO</t>
  </si>
  <si>
    <t>D74H20001030001</t>
  </si>
  <si>
    <t>Intervento di messa in sicurezza dissesti su via guadagni loc. Zamparina e sistemazione idrogeologica versanti in frana. lotto a ms0168 09ir905/g1</t>
  </si>
  <si>
    <t>TOS#ANT#031</t>
  </si>
  <si>
    <t>D77H21001990005</t>
  </si>
  <si>
    <t>Intervento di messa in sicurezza dissesti su via guadagni loc. Zamparina e sistemazione idrogeologica versanti in frana – lotto b ms0169  09ir906/g1</t>
  </si>
  <si>
    <t>TOS#ANT#032</t>
  </si>
  <si>
    <t>B47H21005030001</t>
  </si>
  <si>
    <t>Manutenzione straordinaria e riqualificazione energetica del fabbricato per magazzini "le vele"</t>
  </si>
  <si>
    <t>TOS#ANT#033</t>
  </si>
  <si>
    <t>J57H18001810002</t>
  </si>
  <si>
    <t>Intervento di consolidamento del versante loc. Biforco - ii stralcio - lotto di completamento 1a ar0125</t>
  </si>
  <si>
    <t>TOS#ANT#034</t>
  </si>
  <si>
    <t>G31B21002730006</t>
  </si>
  <si>
    <t>Abbattimento emissioni climalteranti ambito urbano - piaecaucf</t>
  </si>
  <si>
    <t>TOS#ANT#035</t>
  </si>
  <si>
    <t>J41D18000030004</t>
  </si>
  <si>
    <t>Abbattimento emissioni climalteranti ambito urbano - via firenze / pvfs20</t>
  </si>
  <si>
    <t>TOS#ANT#036</t>
  </si>
  <si>
    <t>J27G20000030006</t>
  </si>
  <si>
    <t>Abbattimento emissioni climalteranti ambito urbano - qualità dell'aria borgo</t>
  </si>
  <si>
    <t>TOS#ANT#037</t>
  </si>
  <si>
    <t>E77B20000770006</t>
  </si>
  <si>
    <t>Abbattimento emissioni climalteranti ambito urbano - bando forestazione urbana</t>
  </si>
  <si>
    <t>TOS#ANT#038</t>
  </si>
  <si>
    <t>J58H20000260004</t>
  </si>
  <si>
    <t>Abbattimento emissioni climalteranti ambito urbano – 20_10_riqualificazione aree ponticelli</t>
  </si>
  <si>
    <t>TOS#ANT#039</t>
  </si>
  <si>
    <t>F59J21001660004</t>
  </si>
  <si>
    <t>Abbattimento emissioni climalteranti ambito urbano - parco diversivo - la formazione dei boschi urbani</t>
  </si>
  <si>
    <t>TOS#ANT#040</t>
  </si>
  <si>
    <t>H19J20001440002</t>
  </si>
  <si>
    <t>Abbattimento emissioni climalteranti ambito urbano - pian di rona verde</t>
  </si>
  <si>
    <t>TOS#ANT#041</t>
  </si>
  <si>
    <t>B67H21003040002</t>
  </si>
  <si>
    <t>SR 302 "Brisighellese – Ravennate" km 35 + 250 - intervento di manutenzione straordinaria del ponte ad arco in c.a. sul torrente rio morto.</t>
  </si>
  <si>
    <t>TOS#ANT#042</t>
  </si>
  <si>
    <t>G62E18000090005</t>
  </si>
  <si>
    <t>Realizzazione della nuova biblioteca comunale mediante ristrutturazione dell'immobile di proprietà comunale</t>
  </si>
  <si>
    <t>TOS#ANT#043</t>
  </si>
  <si>
    <t>H78C18000080004</t>
  </si>
  <si>
    <t>Nuovo polo culturale edificio storico. opere di completamento</t>
  </si>
  <si>
    <t>TOS#ANT#044</t>
  </si>
  <si>
    <t>C52E18000090004</t>
  </si>
  <si>
    <t>Teatro Manzoni – interventi di adeguamento ai fini della attestazione di    conformità antincendio</t>
  </si>
  <si>
    <t>TOS#ANT#045</t>
  </si>
  <si>
    <t>D65B19001190002</t>
  </si>
  <si>
    <t>Lavori di sistemazione idraulica torrente certosa sito in località Farneta (Lucca)</t>
  </si>
  <si>
    <t>TOS#ANT#046</t>
  </si>
  <si>
    <t>E11B16000660001</t>
  </si>
  <si>
    <t>3 Lotto - Movimenti franosi che interessano la strada comunale che conduce alla frazione di Torrano
dods-ms0148 – 09ir866/g1</t>
  </si>
  <si>
    <t>TOS#ANT#047</t>
  </si>
  <si>
    <t>D67H20006960002</t>
  </si>
  <si>
    <t>Movimento franoso in localita' ca' di Tonetto frazione di Valenza in comune di Aulla - 1° lotto
dods-ms0162</t>
  </si>
  <si>
    <t>TOS#ANT#048</t>
  </si>
  <si>
    <t>D67H20006970002</t>
  </si>
  <si>
    <t>Movimento franoso in localita' ca' di Tonetto frazione di Valenza in comune di Aulla - 2° lotto
dods-ms0162</t>
  </si>
  <si>
    <t>TOS#ANT#049</t>
  </si>
  <si>
    <t>B15H20000330006</t>
  </si>
  <si>
    <t>opere di mitigazione del rischio idrogeologico dell'abitato di Loro Ciuffenna (ar)
dods-ar0129</t>
  </si>
  <si>
    <t>TOS#ANT#050</t>
  </si>
  <si>
    <t>H13H19000840001</t>
  </si>
  <si>
    <t>Realizzazione muro a monte e regimazione delle acque meteoriche in prossimita' della strada comunale per Torsana
dods-ms0155</t>
  </si>
  <si>
    <t>TOS#ANT#051</t>
  </si>
  <si>
    <t>E71B19000730002</t>
  </si>
  <si>
    <t>Ripristino carreggiata stradale a seguito degli eventi alluvionali aprile 2019 -opere di sostegno
dods-ms0133 – 09ir857/g1</t>
  </si>
  <si>
    <t>TOS#ANT#052</t>
  </si>
  <si>
    <t>I43H20000300006</t>
  </si>
  <si>
    <t>Interventi di mitigazione del rischio idrogeologico tramite sistemazione di scarpate a monte della strada comunale di Fiattone e della strada comunale per Verni –Trassilico, in siti interessati precedentemente da eventi di dissesto
ods-lu0325</t>
  </si>
  <si>
    <t>TOS#ANT#053</t>
  </si>
  <si>
    <t>H41B20000970002</t>
  </si>
  <si>
    <t>Interventi di bonifica e consolidamento del dissesto franoso in localita' San Rocco – via ripa a sud-est del centro storico di Cerreto Guidi- 1° stralcio - substralcio 1
dods-fi0154 -</t>
  </si>
  <si>
    <t>TOS#ANT#054</t>
  </si>
  <si>
    <t>H44J18000000003</t>
  </si>
  <si>
    <t>Stabilizzazione,consolidamento,messa in sicurezza idrogeologica terreni dell' abitato di Castello
dods-ms0126 – 09ir828/g1</t>
  </si>
  <si>
    <t>TOS#ANT#055</t>
  </si>
  <si>
    <t>H41B20000980002</t>
  </si>
  <si>
    <t>Interventi di bonifica e consolidamento del dissesto franoso in localita' San Rocco – via ripa a sud-est del centro storico di Cerreto Guidi - 2° stralcio
dods-fi0156</t>
  </si>
  <si>
    <t>TOS#ANT#056</t>
  </si>
  <si>
    <t>B73B19000370002</t>
  </si>
  <si>
    <t>Intervento di completamento delle opere di ripristino delle mura castellane di Montepulciano a valle di via del giardino
dods-si0128 -</t>
  </si>
  <si>
    <t>TOS#ANT#057</t>
  </si>
  <si>
    <t>D53B18000070001</t>
  </si>
  <si>
    <t>Consolidamento movimento franoso interessante viabilità a servizio dell'acquedotto di Boveglio
dods-lu0376</t>
  </si>
  <si>
    <t>TOS#ANT#058</t>
  </si>
  <si>
    <t>E97H20003270007</t>
  </si>
  <si>
    <t>Interventi di consolidamento e stabilizzazione per la messa in sicurezza di via bronzuoli in loc. Montevettolini
dods-pt0161</t>
  </si>
  <si>
    <t>TOS#ANT#059</t>
  </si>
  <si>
    <t>C13H20000470002</t>
  </si>
  <si>
    <t>Interventi urgenti di ripristino dell’officiosità idraulica canale emissario delle Viaccia – lotto 1
da2014fi0003 – 09ir039/g4</t>
  </si>
  <si>
    <t>TOS#ANT#060</t>
  </si>
  <si>
    <t>C13H20000480002</t>
  </si>
  <si>
    <t>Interventi urgenti di ripristino dell’officiosità idraulica canale emissario delle Viaccia – lotto 2
dads2014fi0004 – 09ir028/g4</t>
  </si>
  <si>
    <t>TOS#ANT#061</t>
  </si>
  <si>
    <t>H65H20000110001</t>
  </si>
  <si>
    <t>Lavori di "ripristino efficienza idraulica alcuni tratti reticolo di fondovalle Valfreddana –lotto 3
da2014lu0020 – 09ir037/g4</t>
  </si>
  <si>
    <t>TOS#ANT#062</t>
  </si>
  <si>
    <t>H19J21001240002</t>
  </si>
  <si>
    <t>Complesso sportivo velodromo delle Cascine - rigenerazione ed efficientamento energetico</t>
  </si>
  <si>
    <t>TOS#ANT#063</t>
  </si>
  <si>
    <t>H17B16000030004</t>
  </si>
  <si>
    <t>Nuova palestra polifunzionale di via geminiani</t>
  </si>
  <si>
    <t>TOS#ANT#064</t>
  </si>
  <si>
    <t>H15F21000290002</t>
  </si>
  <si>
    <t>Cinta fortificata di Firenze. realizzazione sistema di salita e visita della porta San Frediano</t>
  </si>
  <si>
    <t>TOS#ANT#065</t>
  </si>
  <si>
    <t>E71B21003260006</t>
  </si>
  <si>
    <t>Realizzazione orti urbani - lavori di completamento orti urbani di poggio baldino*</t>
  </si>
  <si>
    <t>TOS#ANT#066</t>
  </si>
  <si>
    <t>F94E21000620005</t>
  </si>
  <si>
    <t>Realizzazione orti urbani – progetto per il miglioramento del “complesso di orti” in località Albereto*</t>
  </si>
  <si>
    <t>TOS#ANT#067</t>
  </si>
  <si>
    <t>G11B21002920002</t>
  </si>
  <si>
    <t>Realizzazione orti urbani - progetto di realizzazione di orti urbani in via della crocina a Seggiano</t>
  </si>
  <si>
    <t>TOS#ANT#068</t>
  </si>
  <si>
    <t>I66F21000000006</t>
  </si>
  <si>
    <t>Realizzazione orti urbani -orti sociali lungo la Sieve – viale Gramsci/v. Veneto  - completamento degli interventi di realizzazione – recinzione perimetrale</t>
  </si>
  <si>
    <t>TOS#ANT#069</t>
  </si>
  <si>
    <t>C31B21012700005</t>
  </si>
  <si>
    <t>Realizzazione orti urbani – orti urbani via  comprensorio ex ilva – secondo stralcio</t>
  </si>
  <si>
    <t>TOS#ANT#070</t>
  </si>
  <si>
    <t>F47H21005550005</t>
  </si>
  <si>
    <t>Realizzazione orti urbani - manutenzione straordinaria aula verde presso scuole medie capoluogo via g. Agresti</t>
  </si>
  <si>
    <t>TOS#ANT#071</t>
  </si>
  <si>
    <t>H19J21013490004</t>
  </si>
  <si>
    <t>Realizzazione orti urbani -  "progetto 10000 orti in Toscana"- via tagliamento/Tevere - realizzazione di orti urbani con spazio aggregativo.</t>
  </si>
  <si>
    <t>TOS#ANT#072</t>
  </si>
  <si>
    <t>J11B18000510002</t>
  </si>
  <si>
    <t>Adeguamento/miglioramento sismico primaria Alfiero Grazi</t>
  </si>
  <si>
    <t>TOS#ANT#073</t>
  </si>
  <si>
    <t>C78E18000170001</t>
  </si>
  <si>
    <t>Adeguamento/miglioramento sismico ic Massarosa ii , sec. i Piano di Conca</t>
  </si>
  <si>
    <t>TOS#ANT#074</t>
  </si>
  <si>
    <t>B21B18001260001</t>
  </si>
  <si>
    <t>Adeguamento/miglioramento sismico  ic Capannoli , sec. i Dante Alighieri</t>
  </si>
  <si>
    <t>TOS#ANT#075</t>
  </si>
  <si>
    <t>D59H18000010005</t>
  </si>
  <si>
    <t>Adeguamento/miglioramento sismico  primaria Gaetano Pieraccini</t>
  </si>
  <si>
    <t>TOS#ANT#076</t>
  </si>
  <si>
    <t>C55B18000200004</t>
  </si>
  <si>
    <t>Adeguamento/miglioramento sismico  primaria Ponte alla Pergola</t>
  </si>
  <si>
    <t>TOS#ANT#077</t>
  </si>
  <si>
    <t>H51D20000570001</t>
  </si>
  <si>
    <t>Adeguamento/miglioramento sismico  isa Policarpo Petrocchi</t>
  </si>
  <si>
    <t>TOS#ANT#078</t>
  </si>
  <si>
    <t>E78E18000040002</t>
  </si>
  <si>
    <t>Adeguamento/miglioramento sismico  sec. i Bettolle</t>
  </si>
  <si>
    <t>TOS#ANT#079</t>
  </si>
  <si>
    <t>J54I19000250004</t>
  </si>
  <si>
    <t>Adeguamento/miglioramento sismico  primaria piazza Libertà</t>
  </si>
  <si>
    <t>TOS#ANT#080</t>
  </si>
  <si>
    <t>C33H19000090004</t>
  </si>
  <si>
    <t>Adeguamento/miglioramento sismico  primaria Leonardo da Vinci</t>
  </si>
  <si>
    <t>TOS#ANT#081</t>
  </si>
  <si>
    <t>J42C21000690001</t>
  </si>
  <si>
    <t>Adeguamento/miglioramento sismico  primaria Giuseppe Micheli , infanzia la Marmora</t>
  </si>
  <si>
    <t>TOS#ANT#082</t>
  </si>
  <si>
    <t xml:space="preserve">B12E20000060006 </t>
  </si>
  <si>
    <t>Adeguamento/miglioramento sismico  ls Leonardo da Vinci</t>
  </si>
  <si>
    <t>TOS#ANT#083</t>
  </si>
  <si>
    <t>D78E18000460002</t>
  </si>
  <si>
    <t>Adeguamento/miglioramento sismico  primaria piazza</t>
  </si>
  <si>
    <t>TOS#ANT#084</t>
  </si>
  <si>
    <t xml:space="preserve">H45I17000360002 </t>
  </si>
  <si>
    <t>adeguamento/miglioramento sismico  primaria Pienza</t>
  </si>
  <si>
    <t>TOS#ANT#085</t>
  </si>
  <si>
    <t>E73B18000020001</t>
  </si>
  <si>
    <t>Ottenimento agibilità e adeguamento a normativa anticendio  ic John Lennon , sec. i Don Lorenzo Milani</t>
  </si>
  <si>
    <t>TOS#ANT#086</t>
  </si>
  <si>
    <t>F51E20000120004</t>
  </si>
  <si>
    <t>Ottenimento agibilità e adeguamento a normativa anticendio  infanzia Braccagni , primaria a. Concialini</t>
  </si>
  <si>
    <t>TOS#ANT#087</t>
  </si>
  <si>
    <t>C77B19000140009</t>
  </si>
  <si>
    <t>Adeguamento/miglioramento sismico  primaria Casabianca</t>
  </si>
  <si>
    <t>TOS#ANT#088</t>
  </si>
  <si>
    <t>H52H18000100001</t>
  </si>
  <si>
    <t>Ottenimento agibilità e adeguamento a normativa anticendio  primaria G. Dei</t>
  </si>
  <si>
    <t>TOS#ANT#089</t>
  </si>
  <si>
    <t>H84E15001950001</t>
  </si>
  <si>
    <t>Ampliamento/nuova costruzione  primaria Umberto i , sec. i Benedetto Croce</t>
  </si>
  <si>
    <t>TOS#ANT#090</t>
  </si>
  <si>
    <t>F95F21002030002</t>
  </si>
  <si>
    <t>Area ubicata in viale Dezza, frazione di Calavorno, adiacente all'edificio scolastico per l'infanzia Carlo Lorenzini" - 1° lotto</t>
  </si>
  <si>
    <t>TOS#ANT#091</t>
  </si>
  <si>
    <t>F91B20001180005</t>
  </si>
  <si>
    <t>Realizzazione di strutture a completamento dell'area giochi ubicata in viale dezza, frazione di Calavorno, adiacente all'edificio scolastico per l'infanzia "Carlo Lorenzini - realizzazione di una struttura in muratura ad uso cucina</t>
  </si>
  <si>
    <t>TOS#ANT#092</t>
  </si>
  <si>
    <t>H49H17000000001</t>
  </si>
  <si>
    <t>Ampliamento/nuova costruzione infanzia  via Ildebrandino</t>
  </si>
  <si>
    <t>TOS#ANT#093</t>
  </si>
  <si>
    <t>C98E18000080002</t>
  </si>
  <si>
    <t>Ampliamento/nuova costruzione palestra  primaria  via Lelli</t>
  </si>
  <si>
    <t>TOS#ANT#094</t>
  </si>
  <si>
    <t>I45G15000010006</t>
  </si>
  <si>
    <t>Ampliamento/nuova costruzione infanzia  loc. Isola*</t>
  </si>
  <si>
    <t>TOS#ANT#095</t>
  </si>
  <si>
    <t>G44E18000310005</t>
  </si>
  <si>
    <t>Ampliamento/nuova costruzione  sec. i Galileo Galilei , ic Galileo Galilei</t>
  </si>
  <si>
    <t>TOS#ANT#096</t>
  </si>
  <si>
    <t>J29F18000160001</t>
  </si>
  <si>
    <t>Ampliamento/nuova costruzione  infanzia Borgo a Mozzano</t>
  </si>
  <si>
    <t>TOS#ANT#097</t>
  </si>
  <si>
    <t>H79J20000850001</t>
  </si>
  <si>
    <t>Manutenzione straordinaria primaria Rassina , primaria Pieve a Socana</t>
  </si>
  <si>
    <t>TOS#ANT#098</t>
  </si>
  <si>
    <t>J34H16000790004</t>
  </si>
  <si>
    <t>Adeguamento/miglioramento sismico palestra scolastica comunale</t>
  </si>
  <si>
    <t>TOS#ANT#099</t>
  </si>
  <si>
    <t>C82G19000230003</t>
  </si>
  <si>
    <t>Manutenzione straordinaria  sec. i Dante Alighieri</t>
  </si>
  <si>
    <t>TOS#ANT#100</t>
  </si>
  <si>
    <t>E78I18000480001</t>
  </si>
  <si>
    <t>Manutenzione straordinaria infanzia Bagnone , sec. i f. quartieri , primaria bagnone , sec. i f. quartieri</t>
  </si>
  <si>
    <t>TOS#ANT#101</t>
  </si>
  <si>
    <t>E43H19000130005</t>
  </si>
  <si>
    <t>Adeguamento/miglioramento sismico  sec. i San Quirico D`orcia</t>
  </si>
  <si>
    <t>TOS#ANT#102</t>
  </si>
  <si>
    <t>B72E20000130006</t>
  </si>
  <si>
    <t>Adeguamento/miglioramento sismico  iis Enrico Fermi , itc Enrico Fermi , im Enrico Fermi , itc Enrico Fermi   (Empoli)</t>
  </si>
  <si>
    <t>TOS#ANT#103</t>
  </si>
  <si>
    <t>E43H19000140005</t>
  </si>
  <si>
    <t>Adeguamento/miglioramento sismico  infanzia San Quirico D`orcia</t>
  </si>
  <si>
    <t>TOS#ANT#104</t>
  </si>
  <si>
    <t>D55E18000000004</t>
  </si>
  <si>
    <t>Adeguamento/miglioramento sismico   infanzia picchio verde , infanzia arcobaleno</t>
  </si>
  <si>
    <t>TOS#ANT#105</t>
  </si>
  <si>
    <t>J18I18000070002</t>
  </si>
  <si>
    <t>Manutenzione straordinaria infanzia Cinigiano</t>
  </si>
  <si>
    <t>TOS#ANT#106</t>
  </si>
  <si>
    <t>H49J14002240003</t>
  </si>
  <si>
    <t>Stabilizzazione e consolidamento dei movimenti franosi nella “valle di Adelano” da2014ms0070 09ir493/g1</t>
  </si>
  <si>
    <t>TOS#ANT#107</t>
  </si>
  <si>
    <t>DIGITALIZZAZIONE</t>
  </si>
  <si>
    <t>TECNOLOGIE E SERVIZI DIGITALI</t>
  </si>
  <si>
    <t>D11B21003070002</t>
  </si>
  <si>
    <t>Gestione siti web</t>
  </si>
  <si>
    <t>TOS#ANT#108</t>
  </si>
  <si>
    <t>D59J21006810001</t>
  </si>
  <si>
    <t>Acquisizione al patrimonio pubblico di complessi immobiliari costituiti da alloggi pronti da destinare a edilizia residenziale pubblica</t>
  </si>
  <si>
    <t>TOS#ANT#109</t>
  </si>
  <si>
    <t>CAPACITA' AMMINISTRATIVA</t>
  </si>
  <si>
    <t>RAFFORZAMENTO PA</t>
  </si>
  <si>
    <t>I11B21001550003</t>
  </si>
  <si>
    <t>Sviluppo e gestione (devops) sistema informativo (si): ingegnerizzazione del si artea per la fruizione di servizi integrati agricoltura 2.0</t>
  </si>
  <si>
    <t>TOS#ANT#110</t>
  </si>
  <si>
    <t>COMPETITIVITA' IMPRESE</t>
  </si>
  <si>
    <t>AGRICOLTURA</t>
  </si>
  <si>
    <t>D59J21006850004</t>
  </si>
  <si>
    <t>Piattaforma logistica e digitale per e-commerce per prodotti agroalimentari toscani</t>
  </si>
  <si>
    <t>TOS#ANT#111</t>
  </si>
  <si>
    <t>RICERCA E INNOVAZIONE</t>
  </si>
  <si>
    <t>RICERCA E SVILUPPO</t>
  </si>
  <si>
    <t>PRATT30162_TOS</t>
  </si>
  <si>
    <t>Aiuti agli investimenti r&amp;s delle imprese</t>
  </si>
  <si>
    <t>TOS#ANT#112</t>
  </si>
  <si>
    <t xml:space="preserve"> TRASPORTO MARITTIMO</t>
  </si>
  <si>
    <t>F41B21001370006</t>
  </si>
  <si>
    <t>Realizzazione sistema continuo di dragaggio e trasferimento sedimenti al porto di Viareggio</t>
  </si>
  <si>
    <t>TOS#ANT#113</t>
  </si>
  <si>
    <t>D88H21000330005</t>
  </si>
  <si>
    <t>Intervento di consolidamento e ripristino delle briglie presenti sul F. Arno nel territorio della Città Metropolitana di Firenze - Traversa di Porto di Mezzo</t>
  </si>
  <si>
    <t>TOS#ANT#114</t>
  </si>
  <si>
    <t>J57H18001800002</t>
  </si>
  <si>
    <t>Intervento di consolidamento del versante loc. Biforco - iii stralcio - lotto di completamento 3a</t>
  </si>
  <si>
    <t>TOS#ANT#115</t>
  </si>
  <si>
    <t>J57H18001790002</t>
  </si>
  <si>
    <t>Intervento di consolidamento del versante loc. Biforco - iv stralcio - lotto di completamento 2c</t>
  </si>
  <si>
    <t>TOS#ANT#116</t>
  </si>
  <si>
    <t>E88B21000010004</t>
  </si>
  <si>
    <t>Intervento di messa in sicurezza del versante a monte della spiaggia di Terranera - ii° intervento</t>
  </si>
  <si>
    <t>TOS#ANT#117</t>
  </si>
  <si>
    <t>H53H19000450002</t>
  </si>
  <si>
    <t>Mitigazione del rischio idraulico del torrente civiglia nel tratto fra il castello Terrarossa ed il ponte della s.s. 64 – località terrarossa  in comune di Licciana nardi” - codice dods: dods2019ms0120.– cup:. – progetto definitivo/esecutivo 09ir635/g1</t>
  </si>
  <si>
    <t>TOS#ANT#118</t>
  </si>
  <si>
    <t>C71E15000070005</t>
  </si>
  <si>
    <t>Regimazione gora di Stiava lotto 2 - regimazione fosso brentino: prolungamento sifone”
da2014lu0002 - 09ir144/g1 09ir038/g4</t>
  </si>
  <si>
    <t>TOS#ANT#119</t>
  </si>
  <si>
    <t>BONIFICHE</t>
  </si>
  <si>
    <t>C79G14000990001</t>
  </si>
  <si>
    <t>Interventi per la riqualificazione e la riconversione del polo industriale di Piombino, nell’ambito dell’accordo di programma del 24 aprile 2014 concernente la messa in sicurezza del sito di interesse nazionale. Asse I – Azione II messa in sicurezza operativa, bonifica di interesse della falda e del suolo.</t>
  </si>
  <si>
    <t>*Risorse FSC da definanziare per mancato conseguimento OGV al 31/12/2024 di cui alla Delibera CIPESS n. 13/2026 in corso di formalizzazione</t>
  </si>
  <si>
    <t>Accordo per la Coesione Governo - Regione Toscana
Allegato B1 - Piano finanziario di spesa dell’Accordo per annualità (solo quota FSC 21-27 ordinaria)</t>
  </si>
  <si>
    <t>Assegnazione ordinaria FSC 21-27</t>
  </si>
  <si>
    <t>Accordo per la Coesione Governo - Regione Toscana
Allegato B2 - Piano finanziario di spesa per singolo intervento (solo quota FSC 21-27 ordinaria)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</si>
  <si>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</si>
  <si>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</si>
  <si>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</si>
  <si>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</si>
  <si>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</si>
  <si>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</si>
  <si>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</si>
  <si>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</si>
  <si>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</si>
  <si>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</si>
  <si>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</si>
  <si>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</si>
  <si>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</si>
  <si>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PROGETTO DI RECUPERO DEL COMPLESSO IMMOBILIARE CASETTA DEI PULLEDRARI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</si>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</sst>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 &quot;* #,##0.00&quot;    &quot;;&quot;-&quot;* #,##0.00&quot;    &quot;;&quot; &quot;* &quot;-&quot;00&quot;    &quot;;&quot; &quot;@&quot; &quot;"/>
    <numFmt numFmtId="165" formatCode="&quot; &quot;* #,##0.00&quot; &quot;;&quot;-&quot;* #,##0.00&quot; &quot;;&quot; &quot;* &quot;-&quot;00&quot; &quot;;&quot; &quot;@"/>
    <numFmt numFmtId="166" formatCode="&quot; &quot;* #,##0.00&quot; &quot;;&quot;-&quot;* #,##0.00&quot; &quot;;&quot; &quot;* &quot;-&quot;00&quot; &quot;;&quot; &quot;@&quot; &quot;"/>
    <numFmt numFmtId="167" formatCode="[$€-410]&quot; &quot;#,##0.00;[Red]&quot;-&quot;[$€-410]&quot; &quot;#,##0.00"/>
    <numFmt numFmtId="168" formatCode="mm/dd/yyyy"/>
    <numFmt numFmtId="169" formatCode="d/m/yyyy"/>
    <numFmt numFmtId="170" formatCode="#,##0.000&quot;    &quot;;&quot;-&quot;#,##0.000&quot;    &quot;;&quot;-&quot;#&quot;    &quot;;@&quot; &quot;"/>
    <numFmt numFmtId="171" formatCode="#,##0.00&quot; &quot;;#,##0.00&quot; &quot;;&quot;-&quot;#&quot; &quot;;@&quot; &quot;"/>
  </numFmts>
  <fonts count="44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FFFF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CC0000"/>
      <name val="Liberation Sans"/>
    </font>
    <font>
      <sz val="10"/>
      <color rgb="FFCC0000"/>
      <name val="Arial"/>
      <family val="2"/>
    </font>
    <font>
      <sz val="11"/>
      <color rgb="FF000000"/>
      <name val="Calibri1"/>
    </font>
    <font>
      <b/>
      <sz val="10"/>
      <color rgb="FFFFFFFF"/>
      <name val="Arial"/>
      <family val="2"/>
    </font>
    <font>
      <sz val="10"/>
      <color theme="1"/>
      <name val="Calibri"/>
      <family val="2"/>
    </font>
    <font>
      <i/>
      <sz val="10"/>
      <color rgb="FF808080"/>
      <name val="Liberation Sans"/>
    </font>
    <font>
      <i/>
      <sz val="10"/>
      <color rgb="FF808080"/>
      <name val="Arial"/>
      <family val="2"/>
    </font>
    <font>
      <sz val="10"/>
      <color rgb="FF006600"/>
      <name val="Liberation Sans"/>
    </font>
    <font>
      <sz val="10"/>
      <color rgb="FF006600"/>
      <name val="Arial"/>
      <family val="2"/>
    </font>
    <font>
      <b/>
      <sz val="24"/>
      <color theme="1"/>
      <name val="Liberation Sans"/>
    </font>
    <font>
      <b/>
      <sz val="18"/>
      <color theme="1"/>
      <name val="Liberation Sans"/>
    </font>
    <font>
      <sz val="18"/>
      <color theme="1"/>
      <name val="Arial"/>
      <family val="2"/>
    </font>
    <font>
      <b/>
      <sz val="24"/>
      <color theme="1"/>
      <name val="Arial"/>
      <family val="2"/>
    </font>
    <font>
      <b/>
      <sz val="12"/>
      <color theme="1"/>
      <name val="Liberation Sans"/>
    </font>
    <font>
      <sz val="12"/>
      <color theme="1"/>
      <name val="Arial"/>
      <family val="2"/>
    </font>
    <font>
      <u/>
      <sz val="10"/>
      <color rgb="FF0000EE"/>
      <name val="Liberation Sans"/>
    </font>
    <font>
      <u/>
      <sz val="10"/>
      <color rgb="FF0000EE"/>
      <name val="Arial"/>
      <family val="2"/>
    </font>
    <font>
      <sz val="10"/>
      <color rgb="FF996600"/>
      <name val="Liberation Sans"/>
    </font>
    <font>
      <sz val="10"/>
      <color rgb="FF996600"/>
      <name val="Arial"/>
      <family val="2"/>
    </font>
    <font>
      <sz val="10"/>
      <color rgb="FF333333"/>
      <name val="Liberation Sans"/>
    </font>
    <font>
      <sz val="10"/>
      <color rgb="FF333333"/>
      <name val="Arial"/>
      <family val="2"/>
    </font>
    <font>
      <b/>
      <i/>
      <u/>
      <sz val="10"/>
      <color theme="1"/>
      <name val="Liberation Sans"/>
    </font>
    <font>
      <b/>
      <i/>
      <u/>
      <sz val="10"/>
      <color theme="1"/>
      <name val="Arial"/>
      <family val="2"/>
    </font>
    <font>
      <b/>
      <sz val="10"/>
      <color theme="1"/>
      <name val="Times New Roman"/>
      <family val="1"/>
    </font>
    <font>
      <sz val="12"/>
      <color theme="1"/>
      <name val="Calibri Light"/>
      <family val="2"/>
    </font>
    <font>
      <sz val="10"/>
      <color theme="1"/>
      <name val="Times New Roman"/>
      <family val="1"/>
    </font>
    <font>
      <b/>
      <sz val="12"/>
      <color theme="1"/>
      <name val="Calibri Light"/>
      <family val="2"/>
    </font>
    <font>
      <b/>
      <sz val="10"/>
      <color theme="1"/>
      <name val="Calibri"/>
      <family val="2"/>
    </font>
    <font>
      <sz val="9"/>
      <color theme="1"/>
      <name val="Times New Roman"/>
      <family val="1"/>
    </font>
    <font>
      <b/>
      <sz val="14"/>
      <color theme="1"/>
      <name val="Calibri"/>
      <family val="2"/>
    </font>
    <font>
      <b/>
      <sz val="10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C9211E"/>
      <name val="Calibri"/>
      <family val="2"/>
    </font>
    <font>
      <sz val="10"/>
      <color theme="1"/>
      <name val="Calibri1"/>
    </font>
    <font>
      <sz val="10"/>
      <color rgb="FFFFFFFF"/>
      <name val="Calibri"/>
      <family val="2"/>
    </font>
    <font>
      <sz val="13"/>
      <color theme="1"/>
      <name val="Calibri"/>
      <family val="2"/>
    </font>
    <font>
      <b/>
      <sz val="13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2060"/>
        <bgColor rgb="FF002060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7">
    <xf numFmtId="0" fontId="0" fillId="0" borderId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4" fillId="2" borderId="0" applyNumberFormat="0" applyBorder="0" applyProtection="0"/>
    <xf numFmtId="0" fontId="3" fillId="3" borderId="0" applyNumberFormat="0" applyBorder="0" applyProtection="0"/>
    <xf numFmtId="0" fontId="4" fillId="3" borderId="0" applyNumberFormat="0" applyBorder="0" applyProtection="0"/>
    <xf numFmtId="0" fontId="2" fillId="4" borderId="0" applyNumberFormat="0" applyBorder="0" applyProtection="0"/>
    <xf numFmtId="0" fontId="5" fillId="4" borderId="0" applyNumberFormat="0" applyBorder="0" applyProtection="0"/>
    <xf numFmtId="0" fontId="6" fillId="0" borderId="0" applyNumberFormat="0" applyBorder="0" applyProtection="0"/>
    <xf numFmtId="0" fontId="7" fillId="5" borderId="0" applyNumberFormat="0" applyBorder="0" applyProtection="0"/>
    <xf numFmtId="0" fontId="8" fillId="5" borderId="0" applyNumberFormat="0" applyBorder="0" applyProtection="0"/>
    <xf numFmtId="0" fontId="9" fillId="0" borderId="0" applyNumberFormat="0" applyBorder="0" applyProtection="0"/>
    <xf numFmtId="0" fontId="3" fillId="6" borderId="0" applyNumberFormat="0" applyBorder="0" applyProtection="0"/>
    <xf numFmtId="0" fontId="10" fillId="6" borderId="0" applyNumberFormat="0" applyBorder="0" applyProtection="0"/>
    <xf numFmtId="166" fontId="11" fillId="0" borderId="0" applyBorder="0" applyProtection="0"/>
    <xf numFmtId="171" fontId="11" fillId="0" borderId="0" applyBorder="0" applyProtection="0"/>
    <xf numFmtId="0" fontId="12" fillId="0" borderId="0" applyNumberFormat="0" applyFill="0" applyBorder="0" applyProtection="0"/>
    <xf numFmtId="0" fontId="13" fillId="0" borderId="0" applyNumberFormat="0" applyBorder="0" applyProtection="0"/>
    <xf numFmtId="0" fontId="14" fillId="7" borderId="0" applyNumberFormat="0" applyBorder="0" applyProtection="0"/>
    <xf numFmtId="0" fontId="15" fillId="7" borderId="0" applyNumberFormat="0" applyBorder="0" applyProtection="0"/>
    <xf numFmtId="0" fontId="16" fillId="0" borderId="0" applyNumberFormat="0" applyFill="0" applyBorder="0" applyProtection="0"/>
    <xf numFmtId="0" fontId="17" fillId="0" borderId="0" applyNumberFormat="0" applyFill="0" applyBorder="0" applyProtection="0"/>
    <xf numFmtId="0" fontId="18" fillId="0" borderId="0" applyNumberFormat="0" applyBorder="0" applyProtection="0"/>
    <xf numFmtId="0" fontId="19" fillId="0" borderId="0" applyNumberFormat="0" applyBorder="0" applyProtection="0"/>
    <xf numFmtId="0" fontId="20" fillId="0" borderId="0" applyNumberFormat="0" applyFill="0" applyBorder="0" applyProtection="0"/>
    <xf numFmtId="0" fontId="21" fillId="0" borderId="0" applyNumberFormat="0" applyBorder="0" applyProtection="0"/>
    <xf numFmtId="0" fontId="22" fillId="0" borderId="0" applyNumberFormat="0" applyFill="0" applyBorder="0" applyProtection="0"/>
    <xf numFmtId="0" fontId="23" fillId="0" borderId="0" applyNumberFormat="0" applyBorder="0" applyProtection="0"/>
    <xf numFmtId="164" fontId="11" fillId="0" borderId="0" applyBorder="0" applyProtection="0"/>
    <xf numFmtId="166" fontId="11" fillId="0" borderId="0" applyBorder="0" applyProtection="0"/>
    <xf numFmtId="166" fontId="11" fillId="0" borderId="0" applyBorder="0" applyProtection="0"/>
    <xf numFmtId="0" fontId="24" fillId="8" borderId="0" applyNumberFormat="0" applyBorder="0" applyProtection="0"/>
    <xf numFmtId="0" fontId="25" fillId="8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5" fillId="0" borderId="0" applyNumberFormat="0" applyBorder="0" applyProtection="0"/>
    <xf numFmtId="0" fontId="26" fillId="8" borderId="1" applyNumberFormat="0" applyProtection="0"/>
    <xf numFmtId="0" fontId="27" fillId="8" borderId="1" applyNumberFormat="0" applyProtection="0"/>
    <xf numFmtId="0" fontId="28" fillId="0" borderId="0" applyNumberFormat="0" applyFill="0" applyBorder="0" applyProtection="0"/>
    <xf numFmtId="0" fontId="29" fillId="0" borderId="0" applyNumberFormat="0" applyBorder="0" applyProtection="0"/>
    <xf numFmtId="0" fontId="1" fillId="0" borderId="0" applyNumberFormat="0" applyFont="0" applyFill="0" applyBorder="0" applyProtection="0"/>
    <xf numFmtId="0" fontId="5" fillId="0" borderId="0" applyNumberFormat="0" applyBorder="0" applyProtection="0"/>
    <xf numFmtId="0" fontId="1" fillId="0" borderId="0" applyNumberFormat="0" applyFont="0" applyFill="0" applyBorder="0" applyProtection="0"/>
    <xf numFmtId="0" fontId="5" fillId="0" borderId="0" applyNumberFormat="0" applyBorder="0" applyProtection="0"/>
    <xf numFmtId="0" fontId="7" fillId="0" borderId="0" applyNumberFormat="0" applyFill="0" applyBorder="0" applyProtection="0"/>
    <xf numFmtId="0" fontId="8" fillId="0" borderId="0" applyNumberFormat="0" applyBorder="0" applyProtection="0"/>
  </cellStyleXfs>
  <cellXfs count="141">
    <xf numFmtId="0" fontId="0" fillId="0" borderId="0" xfId="0"/>
    <xf numFmtId="0" fontId="11" fillId="0" borderId="0" xfId="0" applyFont="1" applyAlignment="1">
      <alignment vertical="center"/>
    </xf>
    <xf numFmtId="0" fontId="31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vertical="center"/>
    </xf>
    <xf numFmtId="0" fontId="30" fillId="0" borderId="3" xfId="0" applyFont="1" applyBorder="1" applyAlignment="1">
      <alignment horizontal="center" vertical="center" wrapText="1"/>
    </xf>
    <xf numFmtId="164" fontId="32" fillId="0" borderId="3" xfId="28" applyFont="1" applyFill="1" applyBorder="1" applyAlignment="1">
      <alignment horizontal="center" vertical="center" wrapText="1"/>
    </xf>
    <xf numFmtId="164" fontId="11" fillId="0" borderId="4" xfId="28" applyFont="1" applyFill="1" applyBorder="1" applyAlignment="1">
      <alignment vertical="center"/>
    </xf>
    <xf numFmtId="0" fontId="32" fillId="0" borderId="3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164" fontId="11" fillId="0" borderId="2" xfId="28" applyFont="1" applyFill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vertical="center" wrapText="1"/>
    </xf>
    <xf numFmtId="164" fontId="30" fillId="0" borderId="3" xfId="28" applyFont="1" applyFill="1" applyBorder="1" applyAlignment="1">
      <alignment horizontal="center" vertical="center" wrapText="1"/>
    </xf>
    <xf numFmtId="164" fontId="30" fillId="0" borderId="2" xfId="0" applyNumberFormat="1" applyFont="1" applyBorder="1" applyAlignment="1">
      <alignment vertical="center"/>
    </xf>
    <xf numFmtId="0" fontId="34" fillId="0" borderId="2" xfId="0" applyFont="1" applyBorder="1" applyAlignment="1">
      <alignment horizontal="center" vertical="center"/>
    </xf>
    <xf numFmtId="164" fontId="35" fillId="0" borderId="2" xfId="28" applyFont="1" applyFill="1" applyBorder="1" applyAlignment="1">
      <alignment horizontal="center" vertical="center" wrapText="1"/>
    </xf>
    <xf numFmtId="0" fontId="30" fillId="0" borderId="2" xfId="0" applyFont="1" applyBorder="1" applyAlignment="1">
      <alignment vertical="center" wrapText="1"/>
    </xf>
    <xf numFmtId="0" fontId="32" fillId="0" borderId="5" xfId="0" applyFont="1" applyBorder="1" applyAlignment="1">
      <alignment vertical="center"/>
    </xf>
    <xf numFmtId="166" fontId="11" fillId="0" borderId="0" xfId="0" applyNumberFormat="1" applyFont="1" applyAlignment="1">
      <alignment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left" vertical="center" wrapText="1"/>
    </xf>
    <xf numFmtId="0" fontId="0" fillId="0" borderId="6" xfId="0" applyFill="1" applyBorder="1"/>
    <xf numFmtId="0" fontId="0" fillId="0" borderId="7" xfId="0" applyFill="1" applyBorder="1"/>
    <xf numFmtId="0" fontId="36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37" fillId="9" borderId="9" xfId="0" applyFont="1" applyFill="1" applyBorder="1" applyAlignment="1">
      <alignment vertical="center" wrapText="1"/>
    </xf>
    <xf numFmtId="0" fontId="37" fillId="9" borderId="9" xfId="0" applyFont="1" applyFill="1" applyBorder="1" applyAlignment="1">
      <alignment horizontal="center" vertical="center" wrapText="1"/>
    </xf>
    <xf numFmtId="0" fontId="37" fillId="9" borderId="10" xfId="0" applyFont="1" applyFill="1" applyBorder="1" applyAlignment="1">
      <alignment vertical="center" wrapText="1"/>
    </xf>
    <xf numFmtId="0" fontId="37" fillId="9" borderId="6" xfId="0" applyFont="1" applyFill="1" applyBorder="1" applyAlignment="1">
      <alignment horizontal="center" vertical="center" wrapText="1"/>
    </xf>
    <xf numFmtId="0" fontId="37" fillId="9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6" fontId="11" fillId="0" borderId="2" xfId="14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168" fontId="0" fillId="0" borderId="4" xfId="0" applyNumberFormat="1" applyFill="1" applyBorder="1" applyAlignment="1">
      <alignment horizontal="right" vertical="center" wrapText="1"/>
    </xf>
    <xf numFmtId="0" fontId="0" fillId="0" borderId="2" xfId="0" applyBorder="1" applyAlignment="1"/>
    <xf numFmtId="168" fontId="0" fillId="0" borderId="2" xfId="0" applyNumberFormat="1" applyFill="1" applyBorder="1" applyAlignment="1">
      <alignment horizontal="right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68" fontId="34" fillId="0" borderId="2" xfId="0" applyNumberFormat="1" applyFont="1" applyFill="1" applyBorder="1" applyAlignment="1">
      <alignment horizontal="right" vertical="center" wrapText="1"/>
    </xf>
    <xf numFmtId="0" fontId="0" fillId="0" borderId="14" xfId="0" applyBorder="1" applyAlignment="1">
      <alignment vertical="center" wrapText="1"/>
    </xf>
    <xf numFmtId="168" fontId="2" fillId="0" borderId="2" xfId="0" applyNumberFormat="1" applyFont="1" applyFill="1" applyBorder="1" applyAlignment="1">
      <alignment horizontal="right" vertical="center" wrapText="1"/>
    </xf>
    <xf numFmtId="169" fontId="34" fillId="0" borderId="2" xfId="0" applyNumberFormat="1" applyFont="1" applyFill="1" applyBorder="1" applyAlignment="1">
      <alignment horizontal="right" vertical="center" wrapText="1"/>
    </xf>
    <xf numFmtId="169" fontId="0" fillId="0" borderId="2" xfId="0" applyNumberFormat="1" applyBorder="1" applyAlignment="1">
      <alignment vertical="center" wrapText="1"/>
    </xf>
    <xf numFmtId="169" fontId="0" fillId="0" borderId="14" xfId="0" applyNumberFormat="1" applyBorder="1" applyAlignment="1">
      <alignment vertical="center" wrapText="1"/>
    </xf>
    <xf numFmtId="166" fontId="11" fillId="0" borderId="12" xfId="14" applyFont="1" applyFill="1" applyBorder="1" applyAlignment="1">
      <alignment vertical="center" wrapText="1"/>
    </xf>
    <xf numFmtId="0" fontId="0" fillId="0" borderId="2" xfId="0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38" fillId="9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left" vertical="center" wrapText="1"/>
    </xf>
    <xf numFmtId="0" fontId="0" fillId="0" borderId="4" xfId="0" applyBorder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left" vertical="center" wrapText="1"/>
      <protection hidden="1"/>
    </xf>
    <xf numFmtId="4" fontId="0" fillId="0" borderId="2" xfId="0" applyNumberFormat="1" applyBorder="1" applyAlignment="1">
      <alignment vertical="center" wrapText="1"/>
    </xf>
    <xf numFmtId="4" fontId="11" fillId="0" borderId="2" xfId="15" applyNumberFormat="1" applyFont="1" applyFill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170" fontId="0" fillId="0" borderId="2" xfId="0" applyNumberFormat="1" applyBorder="1" applyAlignment="1" applyProtection="1">
      <alignment horizontal="center" vertical="center"/>
      <protection hidden="1"/>
    </xf>
    <xf numFmtId="0" fontId="40" fillId="0" borderId="2" xfId="33" applyFont="1" applyFill="1" applyBorder="1" applyAlignment="1" applyProtection="1">
      <alignment horizontal="center" vertical="center" wrapText="1"/>
      <protection hidden="1"/>
    </xf>
    <xf numFmtId="0" fontId="40" fillId="0" borderId="2" xfId="33" applyFont="1" applyFill="1" applyBorder="1" applyAlignment="1" applyProtection="1">
      <alignment horizontal="left" vertical="center" wrapText="1"/>
      <protection hidden="1"/>
    </xf>
    <xf numFmtId="171" fontId="0" fillId="0" borderId="2" xfId="0" applyNumberFormat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/>
    <xf numFmtId="0" fontId="0" fillId="0" borderId="4" xfId="0" applyFill="1" applyBorder="1" applyAlignment="1" applyProtection="1">
      <alignment horizontal="center" vertical="center" wrapText="1"/>
      <protection hidden="1"/>
    </xf>
    <xf numFmtId="0" fontId="0" fillId="0" borderId="2" xfId="0" applyFill="1" applyBorder="1" applyAlignment="1" applyProtection="1">
      <alignment horizontal="center" vertical="center" wrapText="1"/>
      <protection hidden="1"/>
    </xf>
    <xf numFmtId="0" fontId="0" fillId="0" borderId="2" xfId="0" applyFill="1" applyBorder="1" applyAlignment="1" applyProtection="1">
      <alignment horizontal="center" vertical="center"/>
      <protection hidden="1"/>
    </xf>
    <xf numFmtId="0" fontId="0" fillId="0" borderId="2" xfId="0" applyFill="1" applyBorder="1" applyAlignment="1" applyProtection="1">
      <alignment horizontal="left" vertical="center" wrapText="1"/>
      <protection hidden="1"/>
    </xf>
    <xf numFmtId="4" fontId="0" fillId="0" borderId="2" xfId="0" applyNumberFormat="1" applyFill="1" applyBorder="1" applyAlignment="1">
      <alignment vertical="center" wrapText="1"/>
    </xf>
    <xf numFmtId="0" fontId="0" fillId="0" borderId="0" xfId="0" applyFill="1"/>
    <xf numFmtId="0" fontId="34" fillId="0" borderId="4" xfId="0" applyFont="1" applyFill="1" applyBorder="1" applyAlignment="1" applyProtection="1">
      <alignment horizontal="center" vertical="center" wrapText="1"/>
      <protection hidden="1"/>
    </xf>
    <xf numFmtId="171" fontId="0" fillId="0" borderId="2" xfId="0" applyNumberFormat="1" applyFill="1" applyBorder="1" applyAlignment="1" applyProtection="1">
      <alignment horizontal="center" vertical="center" wrapText="1"/>
      <protection locked="0"/>
    </xf>
    <xf numFmtId="170" fontId="0" fillId="0" borderId="2" xfId="0" applyNumberFormat="1" applyFill="1" applyBorder="1" applyAlignment="1" applyProtection="1">
      <alignment horizontal="center" vertical="center"/>
      <protection hidden="1"/>
    </xf>
    <xf numFmtId="4" fontId="11" fillId="0" borderId="2" xfId="15" applyNumberFormat="1" applyFont="1" applyFill="1" applyBorder="1" applyAlignment="1" applyProtection="1">
      <alignment horizontal="right" vertical="center" wrapText="1"/>
      <protection hidden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alignment horizontal="left" vertical="center" wrapText="1"/>
      <protection locked="0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4" fontId="0" fillId="0" borderId="2" xfId="0" applyNumberFormat="1" applyFill="1" applyBorder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4" fontId="34" fillId="0" borderId="0" xfId="0" applyNumberFormat="1" applyFont="1" applyAlignment="1">
      <alignment vertical="center"/>
    </xf>
    <xf numFmtId="0" fontId="36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37" fillId="9" borderId="2" xfId="0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166" fontId="11" fillId="0" borderId="2" xfId="14" applyFont="1" applyFill="1" applyBorder="1" applyAlignment="1">
      <alignment horizontal="center" vertical="center"/>
    </xf>
    <xf numFmtId="166" fontId="34" fillId="0" borderId="2" xfId="14" applyFont="1" applyFill="1" applyBorder="1" applyAlignment="1">
      <alignment horizontal="center" vertical="center"/>
    </xf>
    <xf numFmtId="166" fontId="0" fillId="0" borderId="0" xfId="0" applyNumberFormat="1" applyAlignment="1"/>
    <xf numFmtId="2" fontId="0" fillId="0" borderId="0" xfId="0" applyNumberFormat="1" applyAlignment="1"/>
    <xf numFmtId="3" fontId="36" fillId="0" borderId="13" xfId="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horizontal="center" vertical="center" wrapText="1"/>
    </xf>
    <xf numFmtId="0" fontId="41" fillId="9" borderId="0" xfId="0" applyFont="1" applyFill="1" applyAlignment="1" applyProtection="1">
      <alignment horizontal="center" vertical="center" wrapText="1"/>
      <protection locked="0"/>
    </xf>
    <xf numFmtId="4" fontId="37" fillId="9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wrapText="1"/>
    </xf>
    <xf numFmtId="0" fontId="0" fillId="0" borderId="4" xfId="0" applyBorder="1" applyAlignment="1">
      <alignment wrapText="1"/>
    </xf>
    <xf numFmtId="165" fontId="42" fillId="0" borderId="2" xfId="0" applyNumberFormat="1" applyFont="1" applyBorder="1" applyAlignment="1">
      <alignment horizontal="right" wrapText="1"/>
    </xf>
    <xf numFmtId="4" fontId="42" fillId="0" borderId="2" xfId="0" applyNumberFormat="1" applyFont="1" applyBorder="1" applyAlignment="1">
      <alignment horizontal="right" wrapText="1"/>
    </xf>
    <xf numFmtId="4" fontId="42" fillId="0" borderId="4" xfId="0" applyNumberFormat="1" applyFont="1" applyBorder="1" applyAlignment="1">
      <alignment horizontal="right" wrapText="1"/>
    </xf>
    <xf numFmtId="0" fontId="11" fillId="0" borderId="0" xfId="0" applyFont="1" applyAlignment="1"/>
    <xf numFmtId="0" fontId="0" fillId="0" borderId="14" xfId="0" applyBorder="1" applyAlignment="1">
      <alignment wrapText="1"/>
    </xf>
    <xf numFmtId="165" fontId="42" fillId="0" borderId="3" xfId="0" applyNumberFormat="1" applyFont="1" applyBorder="1" applyAlignment="1">
      <alignment horizontal="right" wrapText="1"/>
    </xf>
    <xf numFmtId="4" fontId="42" fillId="0" borderId="14" xfId="0" applyNumberFormat="1" applyFont="1" applyBorder="1" applyAlignment="1">
      <alignment horizontal="right" wrapText="1"/>
    </xf>
    <xf numFmtId="0" fontId="11" fillId="0" borderId="14" xfId="0" applyFont="1" applyBorder="1" applyAlignment="1">
      <alignment wrapText="1"/>
    </xf>
    <xf numFmtId="4" fontId="42" fillId="10" borderId="2" xfId="0" applyNumberFormat="1" applyFont="1" applyFill="1" applyBorder="1" applyAlignment="1">
      <alignment horizontal="right" wrapText="1"/>
    </xf>
    <xf numFmtId="4" fontId="42" fillId="0" borderId="2" xfId="0" applyNumberFormat="1" applyFont="1" applyFill="1" applyBorder="1" applyAlignment="1">
      <alignment horizontal="right" wrapText="1"/>
    </xf>
    <xf numFmtId="4" fontId="42" fillId="0" borderId="4" xfId="0" applyNumberFormat="1" applyFont="1" applyFill="1" applyBorder="1" applyAlignment="1">
      <alignment horizontal="right" wrapText="1"/>
    </xf>
    <xf numFmtId="4" fontId="43" fillId="0" borderId="2" xfId="0" applyNumberFormat="1" applyFont="1" applyFill="1" applyBorder="1" applyAlignment="1">
      <alignment horizontal="right" wrapText="1"/>
    </xf>
    <xf numFmtId="4" fontId="43" fillId="0" borderId="12" xfId="0" applyNumberFormat="1" applyFont="1" applyFill="1" applyBorder="1" applyAlignment="1">
      <alignment horizontal="right" wrapText="1"/>
    </xf>
    <xf numFmtId="4" fontId="43" fillId="0" borderId="15" xfId="0" applyNumberFormat="1" applyFont="1" applyFill="1" applyBorder="1" applyAlignment="1">
      <alignment horizontal="right" wrapText="1"/>
    </xf>
    <xf numFmtId="4" fontId="43" fillId="0" borderId="3" xfId="0" applyNumberFormat="1" applyFont="1" applyFill="1" applyBorder="1" applyAlignment="1">
      <alignment horizontal="right" wrapText="1"/>
    </xf>
    <xf numFmtId="4" fontId="43" fillId="0" borderId="2" xfId="0" applyNumberFormat="1" applyFont="1" applyBorder="1" applyAlignment="1">
      <alignment horizontal="right" wrapText="1"/>
    </xf>
    <xf numFmtId="0" fontId="5" fillId="0" borderId="12" xfId="0" applyFont="1" applyBorder="1" applyAlignment="1">
      <alignment wrapText="1"/>
    </xf>
    <xf numFmtId="0" fontId="5" fillId="0" borderId="3" xfId="0" applyFont="1" applyBorder="1" applyAlignment="1">
      <alignment wrapText="1"/>
    </xf>
    <xf numFmtId="4" fontId="42" fillId="0" borderId="12" xfId="0" applyNumberFormat="1" applyFont="1" applyBorder="1" applyAlignment="1">
      <alignment horizontal="right" wrapText="1"/>
    </xf>
    <xf numFmtId="165" fontId="42" fillId="0" borderId="14" xfId="0" applyNumberFormat="1" applyFont="1" applyBorder="1" applyAlignment="1">
      <alignment horizontal="right" wrapText="1"/>
    </xf>
    <xf numFmtId="4" fontId="42" fillId="0" borderId="16" xfId="0" applyNumberFormat="1" applyFont="1" applyBorder="1" applyAlignment="1">
      <alignment horizontal="right" wrapText="1"/>
    </xf>
    <xf numFmtId="4" fontId="42" fillId="0" borderId="3" xfId="0" applyNumberFormat="1" applyFont="1" applyBorder="1" applyAlignment="1">
      <alignment horizontal="right" wrapText="1"/>
    </xf>
    <xf numFmtId="4" fontId="43" fillId="0" borderId="14" xfId="0" applyNumberFormat="1" applyFont="1" applyFill="1" applyBorder="1" applyAlignment="1">
      <alignment horizontal="right" wrapText="1"/>
    </xf>
    <xf numFmtId="4" fontId="43" fillId="0" borderId="4" xfId="0" applyNumberFormat="1" applyFont="1" applyFill="1" applyBorder="1" applyAlignment="1">
      <alignment horizontal="right" wrapText="1"/>
    </xf>
    <xf numFmtId="4" fontId="42" fillId="0" borderId="2" xfId="0" applyNumberFormat="1" applyFont="1" applyBorder="1" applyAlignment="1"/>
    <xf numFmtId="0" fontId="0" fillId="0" borderId="17" xfId="0" applyBorder="1" applyAlignment="1">
      <alignment wrapText="1"/>
    </xf>
    <xf numFmtId="4" fontId="42" fillId="0" borderId="17" xfId="0" applyNumberFormat="1" applyFont="1" applyBorder="1" applyAlignment="1">
      <alignment horizontal="right" wrapText="1"/>
    </xf>
    <xf numFmtId="4" fontId="43" fillId="0" borderId="14" xfId="0" applyNumberFormat="1" applyFont="1" applyBorder="1" applyAlignment="1">
      <alignment horizontal="right" wrapText="1"/>
    </xf>
    <xf numFmtId="0" fontId="0" fillId="0" borderId="15" xfId="0" applyBorder="1" applyAlignment="1">
      <alignment vertical="center" wrapText="1"/>
    </xf>
    <xf numFmtId="166" fontId="42" fillId="0" borderId="2" xfId="14" applyFont="1" applyFill="1" applyBorder="1" applyAlignment="1">
      <alignment vertical="center" wrapText="1"/>
    </xf>
    <xf numFmtId="0" fontId="34" fillId="0" borderId="0" xfId="0" applyFont="1" applyAlignment="1">
      <alignment horizontal="center" vertical="center" wrapText="1"/>
    </xf>
    <xf numFmtId="4" fontId="43" fillId="0" borderId="3" xfId="0" applyNumberFormat="1" applyFont="1" applyBorder="1" applyAlignment="1"/>
    <xf numFmtId="4" fontId="43" fillId="0" borderId="3" xfId="0" applyNumberFormat="1" applyFont="1" applyFill="1" applyBorder="1" applyAlignment="1"/>
    <xf numFmtId="4" fontId="0" fillId="0" borderId="0" xfId="0" applyNumberFormat="1" applyAlignment="1"/>
    <xf numFmtId="0" fontId="42" fillId="0" borderId="0" xfId="0" applyFont="1" applyAlignment="1"/>
    <xf numFmtId="167" fontId="5" fillId="0" borderId="0" xfId="36" applyNumberFormat="1" applyFont="1" applyFill="1" applyAlignment="1"/>
    <xf numFmtId="167" fontId="11" fillId="0" borderId="0" xfId="36" applyNumberFormat="1" applyFont="1" applyFill="1" applyAlignment="1">
      <alignment wrapText="1"/>
    </xf>
    <xf numFmtId="166" fontId="40" fillId="0" borderId="0" xfId="14" applyFont="1" applyFill="1" applyAlignment="1" applyProtection="1">
      <protection locked="0"/>
    </xf>
    <xf numFmtId="164" fontId="0" fillId="0" borderId="0" xfId="0" applyNumberFormat="1" applyAlignment="1"/>
  </cellXfs>
  <cellStyles count="47">
    <cellStyle name="Accent" xfId="1" xr:uid="{49B10467-E709-4735-9B21-AC9E443658D6}"/>
    <cellStyle name="Accent 1" xfId="2" xr:uid="{100B892D-216B-45B4-8F87-2C33B48602D3}"/>
    <cellStyle name="Accent 1 5" xfId="3" xr:uid="{51407E12-3FBF-4B82-9396-67941C410686}"/>
    <cellStyle name="Accent 2" xfId="4" xr:uid="{2C3B6938-6E73-4CC4-8B0E-1D7F880E91BD}"/>
    <cellStyle name="Accent 2 6" xfId="5" xr:uid="{ADAB291A-C209-4767-82D3-CC86E5EAA326}"/>
    <cellStyle name="Accent 3" xfId="6" xr:uid="{15AE8561-1B4C-49C7-BECF-F591B7310A9C}"/>
    <cellStyle name="Accent 3 7" xfId="7" xr:uid="{A35E356E-5490-4F52-91D1-E10242C1655F}"/>
    <cellStyle name="Accent 4" xfId="8" xr:uid="{62AA53EE-D5DB-4F41-A2C2-86A060F6A66C}"/>
    <cellStyle name="Bad" xfId="9" xr:uid="{9B2D5F57-00AB-4FA2-8575-C6B1BFC842AA}"/>
    <cellStyle name="Bad 8" xfId="10" xr:uid="{B99CCB80-F2F1-4865-A739-E53F3831E649}"/>
    <cellStyle name="Default" xfId="11" xr:uid="{E3A1B1CA-1A4F-4F3F-AB29-64D815A4CEC6}"/>
    <cellStyle name="Error" xfId="12" xr:uid="{A327E466-13AB-4927-8A03-1CD10E64081B}"/>
    <cellStyle name="Error 9" xfId="13" xr:uid="{53CB7DC3-7080-4064-A904-4FF55625BCA4}"/>
    <cellStyle name="Excel Built-in Comma" xfId="14" xr:uid="{4D720C42-0B6A-4472-B4BF-E1A0A22B3A70}"/>
    <cellStyle name="Excel Built-in Comma 1" xfId="15" xr:uid="{12719D47-6D01-4A95-89FE-355429BCAD85}"/>
    <cellStyle name="Footnote" xfId="16" xr:uid="{3F051077-5800-4C08-8957-E414EF38FCE0}"/>
    <cellStyle name="Footnote 10" xfId="17" xr:uid="{9885C8CA-1998-4100-86EA-DCFA9AC98C0F}"/>
    <cellStyle name="Good" xfId="18" xr:uid="{2BA81C2F-A21F-404C-9009-F699535089F9}"/>
    <cellStyle name="Good 11" xfId="19" xr:uid="{72C6CD35-F5E3-4566-A5A4-A7D934C7A60E}"/>
    <cellStyle name="Heading" xfId="20" xr:uid="{6A777B6F-C9EE-44D0-958A-ACF57E99A948}"/>
    <cellStyle name="Heading 1" xfId="21" xr:uid="{F94FF22D-BB88-4B01-8A6B-1CE2BD451B85}"/>
    <cellStyle name="Heading 1 13" xfId="22" xr:uid="{FCD26598-D5B9-4044-BDD4-22D026D3D23D}"/>
    <cellStyle name="Heading 12" xfId="23" xr:uid="{BC663DDE-9679-42AA-9A9A-0CA64F2465AF}"/>
    <cellStyle name="Heading 2" xfId="24" xr:uid="{DF9C8F3B-9344-400F-BC1A-9E94E811C5A0}"/>
    <cellStyle name="Heading 2 14" xfId="25" xr:uid="{2F686598-39B2-4889-A035-2C5D357E43C9}"/>
    <cellStyle name="Hyperlink" xfId="26" xr:uid="{3BB58251-1FC0-42D0-B1C8-38E61F76C1B3}"/>
    <cellStyle name="Hyperlink 15" xfId="27" xr:uid="{A2C53CF5-37AA-46FD-8A99-F1C7AEB71D39}"/>
    <cellStyle name="Migliaia 2" xfId="28" xr:uid="{F3B1D89A-2A9D-4891-AE52-67D83DE2A9A0}"/>
    <cellStyle name="Migliaia 2 2" xfId="29" xr:uid="{94B3C086-0312-4E4C-83DD-413102FFB864}"/>
    <cellStyle name="Migliaia 3" xfId="30" xr:uid="{B2CA5005-DEC5-4645-9425-9E6FFF14B546}"/>
    <cellStyle name="Neutral" xfId="31" xr:uid="{A5EFB6B9-C987-4635-BDAF-689CC73981E6}"/>
    <cellStyle name="Neutral 16" xfId="32" xr:uid="{A08AF2C4-E3C0-46BD-98B1-DA30E5BA2059}"/>
    <cellStyle name="Normale" xfId="0" builtinId="0" customBuiltin="1"/>
    <cellStyle name="Normale 2" xfId="33" xr:uid="{85ACBC46-9B19-4CDC-B9B6-C5D40E217274}"/>
    <cellStyle name="Normale 2 2" xfId="34" xr:uid="{95BA89C4-6B55-4771-B844-CFB60C0D3A97}"/>
    <cellStyle name="Normale 3" xfId="35" xr:uid="{7BDEF5F1-6849-4ABE-849C-F1198B60F949}"/>
    <cellStyle name="Normale 4" xfId="36" xr:uid="{DDB75332-87B1-4578-8EAE-4F38DCDE26C8}"/>
    <cellStyle name="Note" xfId="37" xr:uid="{1C6C854E-9599-46D7-A665-68937927652C}"/>
    <cellStyle name="Note 17" xfId="38" xr:uid="{AEB1E47D-7063-42BD-9D02-C6B621FA265A}"/>
    <cellStyle name="Result" xfId="39" xr:uid="{79F4D9E8-B3F0-4F68-9D8D-37139147F3B2}"/>
    <cellStyle name="Result 18" xfId="40" xr:uid="{CAFF5883-885D-4E46-8739-2419187D9F34}"/>
    <cellStyle name="Status" xfId="41" xr:uid="{4343D876-97AE-4A52-9203-66E268CC8F4F}"/>
    <cellStyle name="Status 19" xfId="42" xr:uid="{7D7D4E5C-01A7-4A21-BFF8-965FCE31E2D2}"/>
    <cellStyle name="Text" xfId="43" xr:uid="{083ECB63-6B9D-475F-AE30-47B07CF59EA5}"/>
    <cellStyle name="Text 20" xfId="44" xr:uid="{926402A4-1770-4186-9A7F-48308D17BB50}"/>
    <cellStyle name="Warning" xfId="45" xr:uid="{50FCD856-CE6D-4E32-BD53-1A787B6C4105}"/>
    <cellStyle name="Warning 21" xfId="46" xr:uid="{E02C6802-DF79-4053-94A8-9150376879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C777E7-7E0A-4E0C-B65F-C5C0DDDBAE16}" name="__Anonymous_Sheet_DB__1" displayName="__Anonymous_Sheet_DB__1" ref="A3:O62" totalsRowShown="0">
  <tableColumns count="15">
    <tableColumn id="1" xr3:uid="{135B8589-243C-4924-B02B-EB9C99142460}" name="ID"/>
    <tableColumn id="2" xr3:uid="{893DACFC-33D8-46F1-9EDF-F49B2E5F88F5}" name="AMMINISTRAZIONE"/>
    <tableColumn id="3" xr3:uid="{C5F05FB8-393A-4CFD-816F-A7D2C462A1DB}" name="AREATEMATICA"/>
    <tableColumn id="4" xr3:uid="{E55AF61F-5F1F-4880-B48C-BF07E07EBED4}" name="LINEA DI INTERVENTO"/>
    <tableColumn id="5" xr3:uid="{65793731-992C-4B5D-924D-7B65608390F6}" name="CUP"/>
    <tableColumn id="6" xr3:uid="{9D079A9D-3A6B-4608-BC84-CDE15AA77EF2}" name="TITOLO"/>
    <tableColumn id="7" xr3:uid="{AB72C7E3-54CF-4473-A7B8-72CE37AFE9E0}" name="COSTO TOTALE"/>
    <tableColumn id="8" xr3:uid="{C4431E07-A356-40FB-BF5A-DAE5F2B8132F}" name="IMPORTO RICHIESTO FSC 21-27"/>
    <tableColumn id="9" xr3:uid="{F23D0175-8BE0-435A-B42A-63E0C357D493}" name="COFINANZIAMENTO CON ALTRE RISORSE"/>
    <tableColumn id="10" xr3:uid="{EE7342A2-7A67-475E-9213-6B78632B199B}" name="PROGRAMMAZIONE"/>
    <tableColumn id="11" xr3:uid="{44ECD217-D31A-4D8A-811C-5DF6C773AADD}" name="Colonna1"/>
    <tableColumn id="12" xr3:uid="{E6150D6A-BBD7-4DC5-A458-6C31CB6517D3}" name="PROGETTAZIONE"/>
    <tableColumn id="13" xr3:uid="{0A9CD446-4258-4CF3-9C32-254CB11E78C4}" name="Colonna2"/>
    <tableColumn id="14" xr3:uid="{6D19A9EC-1D47-4AE7-8463-71D12D76770C}" name="ESECUZIONE"/>
    <tableColumn id="15" xr3:uid="{AD9BE621-5520-477C-A44B-F60B5311F140}" name="Colonna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8782E1-468A-4368-AAA4-6D9891D884EF}" name="__Anonymous_Sheet_DB__4" displayName="__Anonymous_Sheet_DB__4" ref="A3:V64" totalsRowShown="0">
  <tableColumns count="22">
    <tableColumn id="1" xr3:uid="{9F3749EB-FD90-4665-98E6-1B2197A359E3}" name="ID"/>
    <tableColumn id="2" xr3:uid="{E66E7DF0-4780-4702-9630-BD589CCE8E0B}" name="AMMINISTRAZIONE"/>
    <tableColumn id="3" xr3:uid="{7C4C2492-3CC7-4319-A026-4639035A0182}" name="AREATEMATICA"/>
    <tableColumn id="4" xr3:uid="{026C7490-9D8A-4A21-8125-AFD82DA2780A}" name="LINEA DI INTERVENTO"/>
    <tableColumn id="5" xr3:uid="{EED49CAD-B385-489D-9AE8-D4C9567BFFB9}" name="CUP"/>
    <tableColumn id="6" xr3:uid="{DC2F5BFB-79CF-4148-9279-F8411AE6720D}" name="TITOLO"/>
    <tableColumn id="7" xr3:uid="{C17289AA-7E86-4D8E-BE1D-99AC3575A0E5}" name="COSTO TOTALE"/>
    <tableColumn id="8" xr3:uid="{029DFDFE-E38C-4DF8-A86D-A2E2F03411F3}" name="IMPORTO RICHIESTO FSC 21-27"/>
    <tableColumn id="9" xr3:uid="{5D6FF155-19AA-4225-9A10-190F31A45DCA}" name="COFINANZIAMENTO CON ALTRE RISORSE"/>
    <tableColumn id="10" xr3:uid="{FD6B68A8-1C28-4E1D-9C43-EEC22D6CD7B0}" name="2023"/>
    <tableColumn id="11" xr3:uid="{7307BE1B-FE60-48D5-A4DA-1845EE19C98E}" name="2024"/>
    <tableColumn id="12" xr3:uid="{DDC1FC7D-C5CA-4E4D-91A6-F8A22169EA42}" name="2025"/>
    <tableColumn id="13" xr3:uid="{719C95A9-00FC-47A7-A6F9-5ACC051F5124}" name="2026"/>
    <tableColumn id="14" xr3:uid="{45990C63-2691-4318-97FB-BE1236D73771}" name="2027"/>
    <tableColumn id="15" xr3:uid="{8896C2EB-DD64-45A8-A295-F9CE4B121740}" name="2028"/>
    <tableColumn id="16" xr3:uid="{968A73F0-1239-4D57-A5AC-1D8E22EEABC4}" name="2029"/>
    <tableColumn id="17" xr3:uid="{4624D159-CDDB-496E-9A47-2AEAC13E375E}" name="2030"/>
    <tableColumn id="18" xr3:uid="{D6586962-4435-4D98-859F-6CE3F9837B92}" name="2031"/>
    <tableColumn id="19" xr3:uid="{988F720C-B15A-4413-9495-E1A85F80D55F}" name="2032"/>
    <tableColumn id="20" xr3:uid="{BCD65742-556C-49B7-A601-7551193C3ABF}" name="2033"/>
    <tableColumn id="21" xr3:uid="{CCCD1159-8C61-4694-8043-3182A1F3FA78}" name="2034"/>
    <tableColumn id="22" xr3:uid="{340A4BCC-5925-4D04-826F-84759CA63174}" name="203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82177-5CD2-489B-A58B-D0F64642883C}">
  <sheetPr>
    <pageSetUpPr fitToPage="1"/>
  </sheetPr>
  <dimension ref="A2:AMJ23"/>
  <sheetViews>
    <sheetView tabSelected="1" workbookViewId="0"/>
  </sheetViews>
  <sheetFormatPr defaultColWidth="9.28515625" defaultRowHeight="15" customHeight="1"/>
  <cols>
    <col min="1" max="1" width="2.7109375" style="1" customWidth="1"/>
    <col min="2" max="2" width="4.42578125" style="1" customWidth="1"/>
    <col min="3" max="3" width="38.7109375" style="1" customWidth="1"/>
    <col min="4" max="6" width="21.28515625" style="1" customWidth="1"/>
    <col min="7" max="7" width="19.85546875" style="1" customWidth="1"/>
    <col min="8" max="8" width="11.42578125" style="1" customWidth="1"/>
    <col min="9" max="9" width="9" style="1" customWidth="1"/>
    <col min="10" max="10" width="21.28515625" style="1" customWidth="1"/>
    <col min="11" max="11" width="19.85546875" style="1" customWidth="1"/>
    <col min="12" max="12" width="16.7109375" style="1" customWidth="1"/>
    <col min="13" max="13" width="19.85546875" style="1" customWidth="1"/>
    <col min="14" max="14" width="22.7109375" style="1" customWidth="1"/>
    <col min="15" max="15" width="11.42578125" style="1" customWidth="1"/>
    <col min="16" max="1024" width="9.28515625" style="1" customWidth="1"/>
    <col min="1025" max="1025" width="9.28515625" customWidth="1"/>
  </cols>
  <sheetData>
    <row r="2" spans="3:15" ht="23.25" customHeight="1">
      <c r="C2" s="19" t="s">
        <v>0</v>
      </c>
      <c r="D2" s="20" t="s">
        <v>1</v>
      </c>
      <c r="E2" s="20"/>
      <c r="F2" s="20"/>
      <c r="G2" s="20" t="s">
        <v>2</v>
      </c>
      <c r="H2" s="20"/>
      <c r="I2" s="20"/>
      <c r="J2" s="20"/>
      <c r="K2" s="20"/>
      <c r="L2" s="20"/>
      <c r="M2" s="20"/>
      <c r="N2" s="19" t="s">
        <v>3</v>
      </c>
      <c r="O2" s="19" t="s">
        <v>4</v>
      </c>
    </row>
    <row r="3" spans="3:15" ht="57.75" customHeight="1">
      <c r="C3" s="19"/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19" t="s">
        <v>12</v>
      </c>
      <c r="L3" s="19" t="s">
        <v>13</v>
      </c>
      <c r="M3" s="19" t="s">
        <v>14</v>
      </c>
      <c r="N3" s="19"/>
      <c r="O3" s="19"/>
    </row>
    <row r="4" spans="3:15" ht="12.75"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3:15" ht="33" customHeight="1">
      <c r="C5" s="2" t="s">
        <v>15</v>
      </c>
      <c r="D5" s="3"/>
      <c r="E5" s="3">
        <v>7371637.1699999999</v>
      </c>
      <c r="F5" s="3">
        <f t="shared" ref="F5:F14" si="0">SUM(D5:E5)</f>
        <v>7371637.1699999999</v>
      </c>
      <c r="G5" s="4"/>
      <c r="H5" s="4"/>
      <c r="I5" s="4"/>
      <c r="J5" s="3"/>
      <c r="K5" s="3"/>
      <c r="L5" s="3"/>
      <c r="M5" s="5">
        <f t="shared" ref="M5:M14" si="1">SUM(G5:L5)</f>
        <v>0</v>
      </c>
      <c r="N5" s="6">
        <f t="shared" ref="N5:N14" si="2">M5+F5</f>
        <v>7371637.1699999999</v>
      </c>
      <c r="O5" s="7">
        <v>1</v>
      </c>
    </row>
    <row r="6" spans="3:15" ht="32.25" customHeight="1">
      <c r="C6" s="2" t="s">
        <v>16</v>
      </c>
      <c r="D6" s="3"/>
      <c r="E6" s="3">
        <v>455695.04</v>
      </c>
      <c r="F6" s="3">
        <f t="shared" si="0"/>
        <v>455695.04</v>
      </c>
      <c r="G6" s="4"/>
      <c r="H6" s="4"/>
      <c r="I6" s="4"/>
      <c r="J6" s="3"/>
      <c r="K6" s="3"/>
      <c r="L6" s="3"/>
      <c r="M6" s="5">
        <f t="shared" si="1"/>
        <v>0</v>
      </c>
      <c r="N6" s="6">
        <f t="shared" si="2"/>
        <v>455695.04</v>
      </c>
      <c r="O6" s="7">
        <v>1</v>
      </c>
    </row>
    <row r="7" spans="3:15" ht="39.75" customHeight="1">
      <c r="C7" s="2" t="s">
        <v>17</v>
      </c>
      <c r="D7" s="3">
        <v>1000000</v>
      </c>
      <c r="E7" s="3">
        <v>609212.65</v>
      </c>
      <c r="F7" s="3">
        <f t="shared" si="0"/>
        <v>1609212.65</v>
      </c>
      <c r="G7" s="8"/>
      <c r="H7" s="8"/>
      <c r="I7" s="4"/>
      <c r="J7" s="3">
        <v>350000</v>
      </c>
      <c r="K7" s="3">
        <v>1350000</v>
      </c>
      <c r="L7" s="3"/>
      <c r="M7" s="5">
        <f t="shared" si="1"/>
        <v>1700000</v>
      </c>
      <c r="N7" s="6">
        <f t="shared" si="2"/>
        <v>3309212.65</v>
      </c>
      <c r="O7" s="7">
        <v>2</v>
      </c>
    </row>
    <row r="8" spans="3:15" ht="39.75" customHeight="1">
      <c r="C8" s="2" t="s">
        <v>18</v>
      </c>
      <c r="D8" s="3">
        <f>25308704.45+Allegato_B2!H49</f>
        <v>26148704.449999999</v>
      </c>
      <c r="E8" s="3">
        <v>70449252.310000002</v>
      </c>
      <c r="F8" s="3">
        <f t="shared" si="0"/>
        <v>96597956.760000005</v>
      </c>
      <c r="G8" s="8"/>
      <c r="H8" s="8"/>
      <c r="I8" s="4"/>
      <c r="J8" s="3">
        <v>186697.22</v>
      </c>
      <c r="K8" s="3"/>
      <c r="L8" s="3"/>
      <c r="M8" s="5">
        <f t="shared" si="1"/>
        <v>186697.22</v>
      </c>
      <c r="N8" s="6">
        <f t="shared" si="2"/>
        <v>96784653.980000004</v>
      </c>
      <c r="O8" s="7">
        <f>66+1</f>
        <v>67</v>
      </c>
    </row>
    <row r="9" spans="3:15" ht="27.75" customHeight="1">
      <c r="C9" s="2" t="s">
        <v>19</v>
      </c>
      <c r="D9" s="3">
        <v>13044422.4</v>
      </c>
      <c r="E9" s="3">
        <v>7580080</v>
      </c>
      <c r="F9" s="3">
        <f t="shared" si="0"/>
        <v>20624502.399999999</v>
      </c>
      <c r="G9" s="9"/>
      <c r="H9" s="9"/>
      <c r="I9" s="9"/>
      <c r="J9" s="3">
        <f>4200+59798.55</f>
        <v>63998.55</v>
      </c>
      <c r="K9" s="3">
        <f>398181.75</f>
        <v>398181.75</v>
      </c>
      <c r="L9" s="3">
        <v>380000</v>
      </c>
      <c r="M9" s="5">
        <f t="shared" si="1"/>
        <v>842180.3</v>
      </c>
      <c r="N9" s="6">
        <f t="shared" si="2"/>
        <v>21466682.699999999</v>
      </c>
      <c r="O9" s="10">
        <v>15</v>
      </c>
    </row>
    <row r="10" spans="3:15" ht="27.75" customHeight="1">
      <c r="C10" s="2" t="s">
        <v>20</v>
      </c>
      <c r="D10" s="3">
        <f>304489170.46-Allegato_B2!H49</f>
        <v>303649170.45999998</v>
      </c>
      <c r="E10" s="3">
        <f>9615000+1480000</f>
        <v>11095000</v>
      </c>
      <c r="F10" s="3">
        <f t="shared" si="0"/>
        <v>314744170.45999998</v>
      </c>
      <c r="G10" s="9">
        <f>44600000</f>
        <v>44600000</v>
      </c>
      <c r="H10" s="9"/>
      <c r="I10" s="9"/>
      <c r="J10" s="3">
        <f>22570000+3600000+267305.44+100000+31168000+400000</f>
        <v>58105305.439999998</v>
      </c>
      <c r="K10" s="3">
        <v>46830000</v>
      </c>
      <c r="L10" s="3"/>
      <c r="M10" s="5">
        <f t="shared" si="1"/>
        <v>149535305.44</v>
      </c>
      <c r="N10" s="6">
        <f t="shared" si="2"/>
        <v>464279475.89999998</v>
      </c>
      <c r="O10" s="10">
        <f>29-1</f>
        <v>28</v>
      </c>
    </row>
    <row r="11" spans="3:15" ht="27.75" customHeight="1">
      <c r="C11" s="2" t="s">
        <v>21</v>
      </c>
      <c r="D11" s="3">
        <f>32166843.99+Allegato_B2!H61</f>
        <v>34166843.989999995</v>
      </c>
      <c r="E11" s="3">
        <v>10740748.439999999</v>
      </c>
      <c r="F11" s="3">
        <f t="shared" si="0"/>
        <v>44907592.429999992</v>
      </c>
      <c r="G11" s="9"/>
      <c r="H11" s="9"/>
      <c r="I11" s="9"/>
      <c r="J11" s="3">
        <f>2048389.18+4936886.08+20300000</f>
        <v>27285275.259999998</v>
      </c>
      <c r="K11" s="3"/>
      <c r="L11" s="3"/>
      <c r="M11" s="5">
        <f t="shared" si="1"/>
        <v>27285275.259999998</v>
      </c>
      <c r="N11" s="6">
        <f t="shared" si="2"/>
        <v>72192867.689999998</v>
      </c>
      <c r="O11" s="10">
        <f>15+1</f>
        <v>16</v>
      </c>
    </row>
    <row r="12" spans="3:15" ht="27.75" customHeight="1">
      <c r="C12" s="2" t="s">
        <v>22</v>
      </c>
      <c r="D12" s="3">
        <v>35420000</v>
      </c>
      <c r="E12" s="3"/>
      <c r="F12" s="3">
        <f t="shared" si="0"/>
        <v>35420000</v>
      </c>
      <c r="G12" s="9"/>
      <c r="H12" s="9"/>
      <c r="I12" s="9"/>
      <c r="J12" s="3">
        <f>87081000+121226620+195000+1220000</f>
        <v>209722620</v>
      </c>
      <c r="K12" s="3">
        <v>30685000</v>
      </c>
      <c r="L12" s="3"/>
      <c r="M12" s="5">
        <f t="shared" si="1"/>
        <v>240407620</v>
      </c>
      <c r="N12" s="6">
        <f t="shared" si="2"/>
        <v>275827620</v>
      </c>
      <c r="O12" s="10">
        <v>5</v>
      </c>
    </row>
    <row r="13" spans="3:15" ht="27.75" customHeight="1">
      <c r="C13" s="2" t="s">
        <v>23</v>
      </c>
      <c r="D13" s="3">
        <v>7885686</v>
      </c>
      <c r="E13" s="3">
        <v>43095217.640000001</v>
      </c>
      <c r="F13" s="3">
        <f t="shared" si="0"/>
        <v>50980903.640000001</v>
      </c>
      <c r="G13" s="9"/>
      <c r="H13" s="9"/>
      <c r="I13" s="9"/>
      <c r="J13" s="3"/>
      <c r="K13" s="3">
        <f>2794440+1000000</f>
        <v>3794440</v>
      </c>
      <c r="L13" s="3"/>
      <c r="M13" s="5">
        <f t="shared" si="1"/>
        <v>3794440</v>
      </c>
      <c r="N13" s="6">
        <f t="shared" si="2"/>
        <v>54775343.640000001</v>
      </c>
      <c r="O13" s="10">
        <v>40</v>
      </c>
    </row>
    <row r="14" spans="3:15" ht="27.75" customHeight="1">
      <c r="C14" s="2" t="s">
        <v>24</v>
      </c>
      <c r="D14" s="3">
        <f>10000000-Allegato_B2!H61</f>
        <v>8000000</v>
      </c>
      <c r="E14" s="3">
        <v>500000</v>
      </c>
      <c r="F14" s="3">
        <f t="shared" si="0"/>
        <v>8500000</v>
      </c>
      <c r="G14" s="9"/>
      <c r="H14" s="9"/>
      <c r="I14" s="9"/>
      <c r="J14" s="3"/>
      <c r="K14" s="3"/>
      <c r="L14" s="3"/>
      <c r="M14" s="5">
        <f t="shared" si="1"/>
        <v>0</v>
      </c>
      <c r="N14" s="6">
        <f t="shared" si="2"/>
        <v>8500000</v>
      </c>
      <c r="O14" s="10">
        <v>2</v>
      </c>
    </row>
    <row r="15" spans="3:15" ht="27.75" customHeight="1">
      <c r="C15" s="11" t="s">
        <v>25</v>
      </c>
      <c r="D15" s="12">
        <f t="shared" ref="D15:O15" si="3">SUM(D5:D14)</f>
        <v>429314827.30000001</v>
      </c>
      <c r="E15" s="12">
        <f t="shared" si="3"/>
        <v>151896843.25</v>
      </c>
      <c r="F15" s="12">
        <f t="shared" si="3"/>
        <v>581211670.55000007</v>
      </c>
      <c r="G15" s="12">
        <f t="shared" si="3"/>
        <v>44600000</v>
      </c>
      <c r="H15" s="12">
        <f t="shared" si="3"/>
        <v>0</v>
      </c>
      <c r="I15" s="12">
        <f t="shared" si="3"/>
        <v>0</v>
      </c>
      <c r="J15" s="12">
        <f t="shared" si="3"/>
        <v>295713896.47000003</v>
      </c>
      <c r="K15" s="12">
        <f t="shared" si="3"/>
        <v>83057621.75</v>
      </c>
      <c r="L15" s="12">
        <f t="shared" si="3"/>
        <v>380000</v>
      </c>
      <c r="M15" s="12">
        <f t="shared" si="3"/>
        <v>423751518.22000003</v>
      </c>
      <c r="N15" s="13">
        <f t="shared" si="3"/>
        <v>1004963188.7699999</v>
      </c>
      <c r="O15" s="14">
        <f t="shared" si="3"/>
        <v>177</v>
      </c>
    </row>
    <row r="16" spans="3:15" ht="30.75" customHeight="1">
      <c r="C16" s="2" t="s">
        <v>26</v>
      </c>
      <c r="D16" s="9">
        <v>102350466.83</v>
      </c>
      <c r="E16" s="15"/>
      <c r="F16" s="3">
        <f>SUM(D16:E16)</f>
        <v>102350466.83</v>
      </c>
      <c r="G16" s="21" t="s">
        <v>27</v>
      </c>
      <c r="H16" s="21"/>
      <c r="I16" s="21"/>
      <c r="J16" s="21"/>
      <c r="K16" s="21"/>
      <c r="L16" s="21"/>
      <c r="M16" s="21"/>
      <c r="N16" s="21"/>
      <c r="O16" s="21"/>
    </row>
    <row r="17" spans="3:15" ht="27.75" customHeight="1">
      <c r="C17" s="16" t="s">
        <v>28</v>
      </c>
      <c r="D17" s="13">
        <f>D15+D16</f>
        <v>531665294.13</v>
      </c>
      <c r="E17" s="13">
        <f>E15+E16</f>
        <v>151896843.25</v>
      </c>
      <c r="F17" s="13">
        <f>F15+F16</f>
        <v>683562137.38000011</v>
      </c>
      <c r="G17" s="21"/>
      <c r="H17" s="21"/>
      <c r="I17" s="21"/>
      <c r="J17" s="21"/>
      <c r="K17" s="21"/>
      <c r="L17" s="21"/>
      <c r="M17" s="21"/>
      <c r="N17" s="21"/>
      <c r="O17" s="21"/>
    </row>
    <row r="18" spans="3:15" ht="15.75" customHeight="1"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3:15" ht="20.25" customHeight="1"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3:15" ht="12.75"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3" spans="3:15" ht="12.75">
      <c r="N23" s="18"/>
    </row>
  </sheetData>
  <mergeCells count="18">
    <mergeCell ref="C19:O19"/>
    <mergeCell ref="C20:O20"/>
    <mergeCell ref="I3:I4"/>
    <mergeCell ref="J3:J4"/>
    <mergeCell ref="K3:K4"/>
    <mergeCell ref="L3:L4"/>
    <mergeCell ref="M3:M4"/>
    <mergeCell ref="G16:O17"/>
    <mergeCell ref="C2:C4"/>
    <mergeCell ref="D2:F2"/>
    <mergeCell ref="G2:M2"/>
    <mergeCell ref="N2:N4"/>
    <mergeCell ref="O2:O4"/>
    <mergeCell ref="D3:D4"/>
    <mergeCell ref="E3:E4"/>
    <mergeCell ref="F3:F4"/>
    <mergeCell ref="G3:G4"/>
    <mergeCell ref="H3:H4"/>
  </mergeCells>
  <pageMargins left="0.70826771653543308" right="0.70826771653543308" top="1.1417322834645671" bottom="1.1417322834645671" header="0.74803149606299213" footer="0.74803149606299213"/>
  <pageSetup paperSize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737E3-552E-46CB-BBA7-4B35292A1FF5}">
  <sheetPr>
    <pageSetUpPr fitToPage="1"/>
  </sheetPr>
  <dimension ref="A1:XFD62"/>
  <sheetViews>
    <sheetView workbookViewId="0"/>
  </sheetViews>
  <sheetFormatPr defaultRowHeight="13.5" customHeight="1"/>
  <cols>
    <col min="1" max="1" width="16" style="25" customWidth="1"/>
    <col min="2" max="2" width="65.85546875" style="25" customWidth="1"/>
    <col min="3" max="3" width="35.7109375" style="25" customWidth="1"/>
    <col min="4" max="4" width="46.7109375" style="25" customWidth="1"/>
    <col min="5" max="5" width="22.42578125" style="32" customWidth="1"/>
    <col min="6" max="6" width="122.42578125" style="25" customWidth="1"/>
    <col min="7" max="7" width="18.85546875" style="25" customWidth="1"/>
    <col min="8" max="8" width="32.7109375" style="25" customWidth="1"/>
    <col min="9" max="9" width="27.28515625" style="25" customWidth="1"/>
    <col min="10" max="10" width="27.85546875" style="25" customWidth="1"/>
    <col min="11" max="11" width="26.140625" style="25" customWidth="1"/>
    <col min="12" max="12" width="21.85546875" style="25" customWidth="1"/>
    <col min="13" max="13" width="20.28515625" style="25" customWidth="1"/>
    <col min="14" max="14" width="23.28515625" style="25" customWidth="1"/>
    <col min="15" max="15" width="21" style="25" customWidth="1"/>
    <col min="16" max="1017" width="9.28515625" style="25" customWidth="1"/>
    <col min="1018" max="16377" width="9.28515625" style="26" customWidth="1"/>
    <col min="16378" max="16384" width="9.140625" customWidth="1"/>
  </cols>
  <sheetData>
    <row r="1" spans="1:15" ht="27.75" customHeigh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27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27.75" customHeight="1">
      <c r="A3" s="27" t="s">
        <v>29</v>
      </c>
      <c r="B3" s="27" t="s">
        <v>30</v>
      </c>
      <c r="C3" s="27" t="s">
        <v>31</v>
      </c>
      <c r="D3" s="27" t="s">
        <v>32</v>
      </c>
      <c r="E3" s="28" t="s">
        <v>33</v>
      </c>
      <c r="F3" s="27" t="s">
        <v>34</v>
      </c>
      <c r="G3" s="27" t="s">
        <v>35</v>
      </c>
      <c r="H3" s="27" t="s">
        <v>36</v>
      </c>
      <c r="I3" s="29" t="s">
        <v>37</v>
      </c>
      <c r="J3" s="30" t="s">
        <v>38</v>
      </c>
      <c r="K3" s="30" t="s">
        <v>39</v>
      </c>
      <c r="L3" s="30" t="s">
        <v>40</v>
      </c>
      <c r="M3" s="30" t="s">
        <v>41</v>
      </c>
      <c r="N3" s="30" t="s">
        <v>42</v>
      </c>
      <c r="O3" s="30" t="s">
        <v>43</v>
      </c>
    </row>
    <row r="4" spans="1:15" s="32" customFormat="1" ht="27.75" customHeight="1">
      <c r="A4" s="27"/>
      <c r="B4" s="27"/>
      <c r="C4" s="27"/>
      <c r="D4" s="27"/>
      <c r="E4" s="28"/>
      <c r="F4" s="27"/>
      <c r="G4" s="27"/>
      <c r="H4" s="27"/>
      <c r="I4" s="29"/>
      <c r="J4" s="31" t="s">
        <v>44</v>
      </c>
      <c r="K4" s="31" t="s">
        <v>45</v>
      </c>
      <c r="L4" s="31" t="s">
        <v>46</v>
      </c>
      <c r="M4" s="31" t="s">
        <v>47</v>
      </c>
      <c r="N4" s="31" t="s">
        <v>46</v>
      </c>
      <c r="O4" s="31" t="s">
        <v>47</v>
      </c>
    </row>
    <row r="5" spans="1:15" ht="27.75" customHeight="1">
      <c r="A5" s="33" t="s">
        <v>48</v>
      </c>
      <c r="B5" s="33" t="s">
        <v>49</v>
      </c>
      <c r="C5" s="33" t="s">
        <v>50</v>
      </c>
      <c r="D5" s="33" t="s">
        <v>51</v>
      </c>
      <c r="E5" s="34" t="s">
        <v>52</v>
      </c>
      <c r="F5" s="33" t="s">
        <v>53</v>
      </c>
      <c r="G5" s="35">
        <v>9600000</v>
      </c>
      <c r="H5" s="35">
        <v>9600000</v>
      </c>
      <c r="I5" s="35"/>
      <c r="J5" s="36"/>
      <c r="K5" s="36"/>
      <c r="L5" s="37" t="s">
        <v>54</v>
      </c>
      <c r="M5" s="37" t="s">
        <v>55</v>
      </c>
      <c r="N5" s="37" t="s">
        <v>55</v>
      </c>
      <c r="O5" s="37" t="s">
        <v>56</v>
      </c>
    </row>
    <row r="6" spans="1:15" ht="27.75" customHeight="1">
      <c r="A6" s="33" t="s">
        <v>57</v>
      </c>
      <c r="B6" s="33" t="s">
        <v>49</v>
      </c>
      <c r="C6" s="33" t="s">
        <v>50</v>
      </c>
      <c r="D6" s="33" t="s">
        <v>51</v>
      </c>
      <c r="E6" s="34" t="s">
        <v>58</v>
      </c>
      <c r="F6" s="33" t="s">
        <v>59</v>
      </c>
      <c r="G6" s="35">
        <v>15000000</v>
      </c>
      <c r="H6" s="35">
        <v>11400000</v>
      </c>
      <c r="I6" s="35">
        <v>3600000</v>
      </c>
      <c r="J6" s="38"/>
      <c r="K6" s="38"/>
      <c r="L6" s="39" t="s">
        <v>60</v>
      </c>
      <c r="M6" s="39" t="s">
        <v>61</v>
      </c>
      <c r="N6" s="39" t="s">
        <v>55</v>
      </c>
      <c r="O6" s="39" t="s">
        <v>56</v>
      </c>
    </row>
    <row r="7" spans="1:15" ht="27.75" customHeight="1">
      <c r="A7" s="33" t="s">
        <v>62</v>
      </c>
      <c r="B7" s="33" t="s">
        <v>49</v>
      </c>
      <c r="C7" s="33" t="s">
        <v>50</v>
      </c>
      <c r="D7" s="33" t="s">
        <v>51</v>
      </c>
      <c r="E7" s="34" t="s">
        <v>63</v>
      </c>
      <c r="F7" s="33" t="s">
        <v>64</v>
      </c>
      <c r="G7" s="35">
        <v>12000000</v>
      </c>
      <c r="H7" s="35">
        <v>12000000</v>
      </c>
      <c r="I7" s="35"/>
      <c r="J7" s="33"/>
      <c r="K7" s="33"/>
      <c r="L7" s="39" t="s">
        <v>54</v>
      </c>
      <c r="M7" s="39" t="s">
        <v>61</v>
      </c>
      <c r="N7" s="39" t="s">
        <v>55</v>
      </c>
      <c r="O7" s="39" t="s">
        <v>56</v>
      </c>
    </row>
    <row r="8" spans="1:15" ht="27.75" customHeight="1">
      <c r="A8" s="33" t="s">
        <v>65</v>
      </c>
      <c r="B8" s="33" t="s">
        <v>66</v>
      </c>
      <c r="C8" s="33" t="s">
        <v>67</v>
      </c>
      <c r="D8" s="33" t="s">
        <v>68</v>
      </c>
      <c r="E8" s="34" t="s">
        <v>69</v>
      </c>
      <c r="F8" s="33" t="s">
        <v>70</v>
      </c>
      <c r="G8" s="35">
        <v>2000000</v>
      </c>
      <c r="H8" s="35">
        <v>2000000</v>
      </c>
      <c r="I8" s="35"/>
      <c r="J8" s="40"/>
      <c r="K8" s="33"/>
      <c r="L8" s="39" t="s">
        <v>71</v>
      </c>
      <c r="M8" s="39" t="s">
        <v>72</v>
      </c>
      <c r="N8" s="39" t="s">
        <v>72</v>
      </c>
      <c r="O8" s="39" t="s">
        <v>73</v>
      </c>
    </row>
    <row r="9" spans="1:15" ht="27.75" customHeight="1">
      <c r="A9" s="33" t="s">
        <v>74</v>
      </c>
      <c r="B9" s="33" t="s">
        <v>75</v>
      </c>
      <c r="C9" s="33" t="s">
        <v>67</v>
      </c>
      <c r="D9" s="33" t="s">
        <v>68</v>
      </c>
      <c r="E9" s="34" t="s">
        <v>76</v>
      </c>
      <c r="F9" s="33" t="s">
        <v>77</v>
      </c>
      <c r="G9" s="35">
        <v>4167396.38</v>
      </c>
      <c r="H9" s="35">
        <v>4167396.38</v>
      </c>
      <c r="I9" s="41"/>
      <c r="J9" s="33"/>
      <c r="L9" s="39" t="s">
        <v>60</v>
      </c>
      <c r="M9" s="39" t="s">
        <v>72</v>
      </c>
      <c r="N9" s="39" t="s">
        <v>61</v>
      </c>
      <c r="O9" s="39" t="s">
        <v>78</v>
      </c>
    </row>
    <row r="10" spans="1:15" ht="27.75" customHeight="1">
      <c r="A10" s="33" t="s">
        <v>79</v>
      </c>
      <c r="B10" s="33" t="s">
        <v>49</v>
      </c>
      <c r="C10" s="33" t="s">
        <v>67</v>
      </c>
      <c r="D10" s="33" t="s">
        <v>68</v>
      </c>
      <c r="E10" s="34" t="s">
        <v>80</v>
      </c>
      <c r="F10" s="33" t="s">
        <v>81</v>
      </c>
      <c r="G10" s="35">
        <v>3200000</v>
      </c>
      <c r="H10" s="35">
        <v>3200000</v>
      </c>
      <c r="I10" s="35"/>
      <c r="J10" s="42"/>
      <c r="K10" s="33"/>
      <c r="L10" s="39" t="s">
        <v>54</v>
      </c>
      <c r="M10" s="39" t="s">
        <v>72</v>
      </c>
      <c r="N10" s="39" t="s">
        <v>61</v>
      </c>
      <c r="O10" s="43" t="s">
        <v>82</v>
      </c>
    </row>
    <row r="11" spans="1:15" ht="27.75" customHeight="1">
      <c r="A11" s="33" t="s">
        <v>83</v>
      </c>
      <c r="B11" s="33" t="s">
        <v>49</v>
      </c>
      <c r="C11" s="33" t="s">
        <v>67</v>
      </c>
      <c r="D11" s="33" t="s">
        <v>68</v>
      </c>
      <c r="E11" s="34" t="s">
        <v>84</v>
      </c>
      <c r="F11" s="33" t="s">
        <v>85</v>
      </c>
      <c r="G11" s="35">
        <v>3500000</v>
      </c>
      <c r="H11" s="35">
        <v>3313302.78</v>
      </c>
      <c r="I11" s="35">
        <v>186697.22</v>
      </c>
      <c r="J11" s="33"/>
      <c r="K11" s="33"/>
      <c r="L11" s="39" t="s">
        <v>60</v>
      </c>
      <c r="M11" s="43" t="s">
        <v>86</v>
      </c>
      <c r="N11" s="43" t="s">
        <v>86</v>
      </c>
      <c r="O11" s="43" t="s">
        <v>87</v>
      </c>
    </row>
    <row r="12" spans="1:15" ht="27.75" customHeight="1">
      <c r="A12" s="33" t="s">
        <v>88</v>
      </c>
      <c r="B12" s="33" t="s">
        <v>89</v>
      </c>
      <c r="C12" s="33" t="s">
        <v>67</v>
      </c>
      <c r="D12" s="33" t="s">
        <v>68</v>
      </c>
      <c r="E12" s="34" t="s">
        <v>90</v>
      </c>
      <c r="F12" s="33" t="s">
        <v>91</v>
      </c>
      <c r="G12" s="35">
        <v>2680005.29</v>
      </c>
      <c r="H12" s="35">
        <v>2680005.29</v>
      </c>
      <c r="I12" s="44"/>
      <c r="J12" s="38"/>
      <c r="K12" s="38"/>
      <c r="L12" s="39" t="s">
        <v>60</v>
      </c>
      <c r="M12" s="43" t="s">
        <v>55</v>
      </c>
      <c r="N12" s="43" t="s">
        <v>55</v>
      </c>
      <c r="O12" s="45" t="s">
        <v>92</v>
      </c>
    </row>
    <row r="13" spans="1:15" ht="27.75" customHeight="1">
      <c r="A13" s="33" t="s">
        <v>93</v>
      </c>
      <c r="B13" s="33" t="s">
        <v>94</v>
      </c>
      <c r="C13" s="33" t="s">
        <v>67</v>
      </c>
      <c r="D13" s="33" t="s">
        <v>68</v>
      </c>
      <c r="E13" s="34" t="s">
        <v>95</v>
      </c>
      <c r="F13" s="33" t="s">
        <v>96</v>
      </c>
      <c r="G13" s="35">
        <v>998000</v>
      </c>
      <c r="H13" s="35">
        <v>998000</v>
      </c>
      <c r="I13" s="35"/>
      <c r="J13" s="33"/>
      <c r="K13" s="33"/>
      <c r="L13" s="39" t="s">
        <v>71</v>
      </c>
      <c r="M13" s="45" t="s">
        <v>72</v>
      </c>
      <c r="N13" s="39" t="s">
        <v>72</v>
      </c>
      <c r="O13" s="45" t="s">
        <v>97</v>
      </c>
    </row>
    <row r="14" spans="1:15" ht="27.75" customHeight="1">
      <c r="A14" s="33" t="s">
        <v>98</v>
      </c>
      <c r="B14" s="33" t="s">
        <v>49</v>
      </c>
      <c r="C14" s="33" t="s">
        <v>50</v>
      </c>
      <c r="D14" s="33" t="s">
        <v>51</v>
      </c>
      <c r="E14" s="34" t="s">
        <v>99</v>
      </c>
      <c r="F14" s="33" t="s">
        <v>100</v>
      </c>
      <c r="G14" s="35">
        <v>2200000</v>
      </c>
      <c r="H14" s="35">
        <v>2200000</v>
      </c>
      <c r="I14" s="35"/>
      <c r="J14" s="33"/>
      <c r="K14" s="33"/>
      <c r="L14" s="39" t="s">
        <v>60</v>
      </c>
      <c r="M14" s="45" t="s">
        <v>101</v>
      </c>
      <c r="N14" s="45" t="s">
        <v>55</v>
      </c>
      <c r="O14" s="45" t="s">
        <v>78</v>
      </c>
    </row>
    <row r="15" spans="1:15" ht="27.75" customHeight="1">
      <c r="A15" s="33" t="s">
        <v>102</v>
      </c>
      <c r="B15" s="33" t="s">
        <v>49</v>
      </c>
      <c r="C15" s="33" t="s">
        <v>50</v>
      </c>
      <c r="D15" s="33" t="s">
        <v>51</v>
      </c>
      <c r="E15" s="34" t="s">
        <v>103</v>
      </c>
      <c r="F15" s="33" t="s">
        <v>104</v>
      </c>
      <c r="G15" s="35">
        <v>2000000</v>
      </c>
      <c r="H15" s="35">
        <v>2000000</v>
      </c>
      <c r="I15" s="35"/>
      <c r="J15" s="33"/>
      <c r="K15" s="33"/>
      <c r="L15" s="39" t="s">
        <v>60</v>
      </c>
      <c r="M15" s="45" t="s">
        <v>101</v>
      </c>
      <c r="N15" s="45" t="s">
        <v>55</v>
      </c>
      <c r="O15" s="45" t="s">
        <v>78</v>
      </c>
    </row>
    <row r="16" spans="1:15" ht="27.75" customHeight="1">
      <c r="A16" s="33" t="s">
        <v>105</v>
      </c>
      <c r="B16" s="33" t="s">
        <v>106</v>
      </c>
      <c r="C16" s="33" t="s">
        <v>50</v>
      </c>
      <c r="D16" s="33" t="s">
        <v>51</v>
      </c>
      <c r="E16" s="34" t="s">
        <v>107</v>
      </c>
      <c r="F16" s="33" t="s">
        <v>108</v>
      </c>
      <c r="G16" s="35">
        <v>12500000</v>
      </c>
      <c r="H16" s="35">
        <v>12500000</v>
      </c>
      <c r="I16" s="35"/>
      <c r="J16" s="33"/>
      <c r="K16" s="33"/>
      <c r="L16" s="43" t="s">
        <v>109</v>
      </c>
      <c r="M16" s="43" t="s">
        <v>110</v>
      </c>
      <c r="N16" s="46" t="s">
        <v>111</v>
      </c>
      <c r="O16" s="43" t="s">
        <v>112</v>
      </c>
    </row>
    <row r="17" spans="1:15" ht="27.75" customHeight="1">
      <c r="A17" s="33" t="s">
        <v>113</v>
      </c>
      <c r="B17" s="33" t="s">
        <v>114</v>
      </c>
      <c r="C17" s="33" t="s">
        <v>50</v>
      </c>
      <c r="D17" s="33" t="s">
        <v>51</v>
      </c>
      <c r="E17" s="34" t="s">
        <v>115</v>
      </c>
      <c r="F17" s="33" t="s">
        <v>116</v>
      </c>
      <c r="G17" s="35">
        <v>6500000</v>
      </c>
      <c r="H17" s="35">
        <v>6500000</v>
      </c>
      <c r="I17" s="35"/>
      <c r="J17" s="33"/>
      <c r="K17" s="33"/>
      <c r="L17" s="43" t="s">
        <v>109</v>
      </c>
      <c r="M17" s="43" t="s">
        <v>117</v>
      </c>
      <c r="N17" s="43" t="s">
        <v>118</v>
      </c>
      <c r="O17" s="43" t="s">
        <v>112</v>
      </c>
    </row>
    <row r="18" spans="1:15" ht="27.75" customHeight="1">
      <c r="A18" s="33" t="s">
        <v>119</v>
      </c>
      <c r="B18" s="33" t="s">
        <v>120</v>
      </c>
      <c r="C18" s="33" t="s">
        <v>50</v>
      </c>
      <c r="D18" s="33" t="s">
        <v>51</v>
      </c>
      <c r="E18" s="34" t="s">
        <v>121</v>
      </c>
      <c r="F18" s="33" t="s">
        <v>122</v>
      </c>
      <c r="G18" s="35">
        <v>4000000</v>
      </c>
      <c r="H18" s="35">
        <v>4000000</v>
      </c>
      <c r="I18" s="35"/>
      <c r="J18" s="33"/>
      <c r="K18" s="33"/>
      <c r="L18" s="39" t="s">
        <v>71</v>
      </c>
      <c r="M18" s="45" t="s">
        <v>97</v>
      </c>
      <c r="N18" s="45" t="s">
        <v>97</v>
      </c>
      <c r="O18" s="45" t="s">
        <v>123</v>
      </c>
    </row>
    <row r="19" spans="1:15" ht="27.75" customHeight="1">
      <c r="A19" s="33" t="s">
        <v>124</v>
      </c>
      <c r="B19" s="33" t="s">
        <v>125</v>
      </c>
      <c r="C19" s="33" t="s">
        <v>50</v>
      </c>
      <c r="D19" s="33" t="s">
        <v>51</v>
      </c>
      <c r="E19" s="34" t="s">
        <v>126</v>
      </c>
      <c r="F19" s="33" t="s">
        <v>127</v>
      </c>
      <c r="G19" s="35">
        <v>5900000</v>
      </c>
      <c r="H19" s="35">
        <v>5900000</v>
      </c>
      <c r="I19" s="35"/>
      <c r="J19" s="33"/>
      <c r="K19" s="33"/>
      <c r="L19" s="39" t="s">
        <v>128</v>
      </c>
      <c r="M19" s="39" t="s">
        <v>72</v>
      </c>
      <c r="N19" s="39" t="s">
        <v>61</v>
      </c>
      <c r="O19" s="39" t="s">
        <v>73</v>
      </c>
    </row>
    <row r="20" spans="1:15" ht="27.75" customHeight="1">
      <c r="A20" s="33" t="s">
        <v>129</v>
      </c>
      <c r="B20" s="33" t="s">
        <v>130</v>
      </c>
      <c r="C20" s="33" t="s">
        <v>131</v>
      </c>
      <c r="D20" s="33" t="s">
        <v>132</v>
      </c>
      <c r="E20" s="34"/>
      <c r="F20" s="33" t="s">
        <v>133</v>
      </c>
      <c r="G20" s="35">
        <v>7379329.1699999999</v>
      </c>
      <c r="H20" s="35">
        <v>5330939.99</v>
      </c>
      <c r="I20" s="35">
        <v>2048389.18</v>
      </c>
      <c r="J20" s="38"/>
      <c r="K20" s="38"/>
      <c r="L20" s="39" t="s">
        <v>71</v>
      </c>
      <c r="M20" s="39" t="s">
        <v>101</v>
      </c>
      <c r="N20" s="39" t="s">
        <v>97</v>
      </c>
      <c r="O20" s="39" t="s">
        <v>123</v>
      </c>
    </row>
    <row r="21" spans="1:15" ht="27.75" customHeight="1">
      <c r="A21" s="33" t="s">
        <v>134</v>
      </c>
      <c r="B21" s="33" t="s">
        <v>135</v>
      </c>
      <c r="C21" s="33" t="s">
        <v>131</v>
      </c>
      <c r="D21" s="33" t="s">
        <v>132</v>
      </c>
      <c r="E21" s="34"/>
      <c r="F21" s="33" t="s">
        <v>136</v>
      </c>
      <c r="G21" s="35">
        <v>9597790.0800000001</v>
      </c>
      <c r="H21" s="35">
        <v>4660904</v>
      </c>
      <c r="I21" s="35">
        <v>4936886.08</v>
      </c>
      <c r="J21" s="47"/>
      <c r="K21" s="47"/>
      <c r="L21" s="39" t="s">
        <v>71</v>
      </c>
      <c r="M21" s="39" t="s">
        <v>101</v>
      </c>
      <c r="N21" s="39" t="s">
        <v>97</v>
      </c>
      <c r="O21" s="39" t="s">
        <v>123</v>
      </c>
    </row>
    <row r="22" spans="1:15" ht="27.75" customHeight="1">
      <c r="A22" s="33" t="s">
        <v>137</v>
      </c>
      <c r="B22" s="33" t="s">
        <v>138</v>
      </c>
      <c r="C22" s="33" t="s">
        <v>139</v>
      </c>
      <c r="D22" s="33" t="s">
        <v>140</v>
      </c>
      <c r="E22" s="34" t="s">
        <v>141</v>
      </c>
      <c r="F22" s="33" t="s">
        <v>142</v>
      </c>
      <c r="G22" s="35">
        <v>253992620</v>
      </c>
      <c r="H22" s="35">
        <v>15000000</v>
      </c>
      <c r="I22" s="35">
        <v>238992620</v>
      </c>
      <c r="J22" s="47"/>
      <c r="K22" s="47"/>
      <c r="L22" s="39" t="s">
        <v>54</v>
      </c>
      <c r="M22" s="39" t="s">
        <v>54</v>
      </c>
      <c r="N22" s="39" t="s">
        <v>54</v>
      </c>
      <c r="O22" s="39" t="s">
        <v>123</v>
      </c>
    </row>
    <row r="23" spans="1:15" ht="27.75" customHeight="1">
      <c r="A23" s="33" t="s">
        <v>143</v>
      </c>
      <c r="B23" s="33" t="s">
        <v>144</v>
      </c>
      <c r="C23" s="33" t="s">
        <v>131</v>
      </c>
      <c r="D23" s="33" t="s">
        <v>132</v>
      </c>
      <c r="E23" s="34" t="s">
        <v>145</v>
      </c>
      <c r="F23" s="33" t="s">
        <v>146</v>
      </c>
      <c r="G23" s="35">
        <v>5800000</v>
      </c>
      <c r="H23" s="35">
        <v>5000000</v>
      </c>
      <c r="I23" s="35">
        <v>800000</v>
      </c>
      <c r="J23" s="47"/>
      <c r="K23" s="47"/>
      <c r="L23" s="39" t="s">
        <v>71</v>
      </c>
      <c r="M23" s="45" t="s">
        <v>73</v>
      </c>
      <c r="N23" s="45" t="s">
        <v>73</v>
      </c>
      <c r="O23" s="45" t="s">
        <v>147</v>
      </c>
    </row>
    <row r="24" spans="1:15" ht="27.75" customHeight="1">
      <c r="A24" s="33" t="s">
        <v>148</v>
      </c>
      <c r="B24" s="33" t="s">
        <v>144</v>
      </c>
      <c r="C24" s="33" t="s">
        <v>149</v>
      </c>
      <c r="D24" s="33" t="s">
        <v>150</v>
      </c>
      <c r="E24" s="34" t="s">
        <v>151</v>
      </c>
      <c r="F24" s="33" t="s">
        <v>152</v>
      </c>
      <c r="G24" s="35">
        <v>3390560</v>
      </c>
      <c r="H24" s="35">
        <v>596120</v>
      </c>
      <c r="I24" s="35">
        <v>2794440</v>
      </c>
      <c r="J24" s="47"/>
      <c r="K24" s="47"/>
      <c r="L24" s="39" t="s">
        <v>60</v>
      </c>
      <c r="M24" s="39" t="s">
        <v>60</v>
      </c>
      <c r="N24" s="39" t="s">
        <v>60</v>
      </c>
      <c r="O24" s="39" t="s">
        <v>61</v>
      </c>
    </row>
    <row r="25" spans="1:15" ht="27.75" customHeight="1">
      <c r="A25" s="33" t="s">
        <v>153</v>
      </c>
      <c r="B25" s="33" t="s">
        <v>144</v>
      </c>
      <c r="C25" s="33" t="s">
        <v>149</v>
      </c>
      <c r="D25" s="33" t="s">
        <v>150</v>
      </c>
      <c r="E25" s="34" t="s">
        <v>154</v>
      </c>
      <c r="F25" s="33" t="s">
        <v>155</v>
      </c>
      <c r="G25" s="35">
        <v>1669566</v>
      </c>
      <c r="H25" s="35">
        <v>669566</v>
      </c>
      <c r="I25" s="35">
        <v>1000000</v>
      </c>
      <c r="J25" s="47"/>
      <c r="K25" s="47"/>
      <c r="L25" s="39" t="s">
        <v>60</v>
      </c>
      <c r="M25" s="39" t="s">
        <v>60</v>
      </c>
      <c r="N25" s="39" t="s">
        <v>60</v>
      </c>
      <c r="O25" s="39" t="s">
        <v>61</v>
      </c>
    </row>
    <row r="26" spans="1:15" ht="27.75" customHeight="1">
      <c r="A26" s="33" t="s">
        <v>156</v>
      </c>
      <c r="B26" s="33" t="s">
        <v>157</v>
      </c>
      <c r="C26" s="33" t="s">
        <v>158</v>
      </c>
      <c r="D26" s="33" t="s">
        <v>159</v>
      </c>
      <c r="E26" s="34" t="s">
        <v>160</v>
      </c>
      <c r="F26" s="33" t="s">
        <v>161</v>
      </c>
      <c r="G26" s="35">
        <v>7500000</v>
      </c>
      <c r="H26" s="35">
        <v>7500000</v>
      </c>
      <c r="I26" s="35"/>
      <c r="J26" s="47"/>
      <c r="K26" s="47"/>
      <c r="L26" s="45" t="s">
        <v>97</v>
      </c>
      <c r="M26" s="45" t="s">
        <v>78</v>
      </c>
      <c r="N26" s="45" t="s">
        <v>92</v>
      </c>
      <c r="O26" s="45" t="s">
        <v>162</v>
      </c>
    </row>
    <row r="27" spans="1:15" ht="27.75" customHeight="1">
      <c r="A27" s="33" t="s">
        <v>163</v>
      </c>
      <c r="B27" s="33" t="s">
        <v>164</v>
      </c>
      <c r="C27" s="33" t="s">
        <v>158</v>
      </c>
      <c r="D27" s="33" t="s">
        <v>159</v>
      </c>
      <c r="E27" s="34" t="s">
        <v>165</v>
      </c>
      <c r="F27" s="33" t="s">
        <v>166</v>
      </c>
      <c r="G27" s="35">
        <v>808672.4</v>
      </c>
      <c r="H27" s="35">
        <v>808672.4</v>
      </c>
      <c r="I27" s="35"/>
      <c r="J27" s="47"/>
      <c r="K27" s="47"/>
      <c r="L27" s="39" t="s">
        <v>71</v>
      </c>
      <c r="M27" s="39" t="s">
        <v>71</v>
      </c>
      <c r="N27" s="39" t="s">
        <v>72</v>
      </c>
      <c r="O27" s="39" t="s">
        <v>97</v>
      </c>
    </row>
    <row r="28" spans="1:15" ht="27.75" customHeight="1">
      <c r="A28" s="33" t="s">
        <v>167</v>
      </c>
      <c r="B28" s="33" t="s">
        <v>168</v>
      </c>
      <c r="C28" s="33" t="s">
        <v>131</v>
      </c>
      <c r="D28" s="33" t="s">
        <v>132</v>
      </c>
      <c r="E28" s="34" t="s">
        <v>169</v>
      </c>
      <c r="F28" s="33" t="s">
        <v>170</v>
      </c>
      <c r="G28" s="35">
        <v>140000</v>
      </c>
      <c r="H28" s="35">
        <v>140000</v>
      </c>
      <c r="I28" s="35"/>
      <c r="J28" s="47"/>
      <c r="K28" s="47"/>
      <c r="L28" s="39" t="s">
        <v>72</v>
      </c>
      <c r="M28" s="39" t="s">
        <v>61</v>
      </c>
      <c r="N28" s="39" t="s">
        <v>61</v>
      </c>
      <c r="O28" s="39" t="s">
        <v>101</v>
      </c>
    </row>
    <row r="29" spans="1:15" ht="27.75" customHeight="1">
      <c r="A29" s="33" t="s">
        <v>171</v>
      </c>
      <c r="B29" s="33" t="s">
        <v>172</v>
      </c>
      <c r="C29" s="33" t="s">
        <v>131</v>
      </c>
      <c r="D29" s="33" t="s">
        <v>132</v>
      </c>
      <c r="E29" s="34" t="s">
        <v>173</v>
      </c>
      <c r="F29" s="33" t="s">
        <v>174</v>
      </c>
      <c r="G29" s="35">
        <v>135000</v>
      </c>
      <c r="H29" s="35">
        <v>135000</v>
      </c>
      <c r="I29" s="35"/>
      <c r="J29" s="47"/>
      <c r="K29" s="47"/>
      <c r="L29" s="39" t="s">
        <v>72</v>
      </c>
      <c r="M29" s="39" t="s">
        <v>72</v>
      </c>
      <c r="N29" s="39" t="s">
        <v>72</v>
      </c>
      <c r="O29" s="39" t="s">
        <v>61</v>
      </c>
    </row>
    <row r="30" spans="1:15" ht="27.75" customHeight="1">
      <c r="A30" s="33" t="s">
        <v>175</v>
      </c>
      <c r="B30" s="33" t="s">
        <v>66</v>
      </c>
      <c r="C30" s="33" t="s">
        <v>158</v>
      </c>
      <c r="D30" s="33" t="s">
        <v>159</v>
      </c>
      <c r="E30" s="34" t="s">
        <v>176</v>
      </c>
      <c r="F30" s="33" t="s">
        <v>177</v>
      </c>
      <c r="G30" s="35">
        <v>1720000</v>
      </c>
      <c r="H30" s="35">
        <v>1335800</v>
      </c>
      <c r="I30" s="35">
        <v>384200</v>
      </c>
      <c r="J30" s="47"/>
      <c r="K30" s="47"/>
      <c r="L30" s="39" t="s">
        <v>71</v>
      </c>
      <c r="M30" s="39" t="s">
        <v>72</v>
      </c>
      <c r="N30" s="39" t="s">
        <v>72</v>
      </c>
      <c r="O30" s="39" t="s">
        <v>97</v>
      </c>
    </row>
    <row r="31" spans="1:15" ht="27.75" customHeight="1">
      <c r="A31" s="33" t="s">
        <v>178</v>
      </c>
      <c r="B31" s="33" t="s">
        <v>179</v>
      </c>
      <c r="C31" s="33" t="s">
        <v>131</v>
      </c>
      <c r="D31" s="33" t="s">
        <v>132</v>
      </c>
      <c r="E31" s="34" t="s">
        <v>180</v>
      </c>
      <c r="F31" s="33" t="s">
        <v>181</v>
      </c>
      <c r="G31" s="35">
        <v>1000000</v>
      </c>
      <c r="H31" s="35">
        <v>1000000</v>
      </c>
      <c r="I31" s="35"/>
      <c r="J31" s="47"/>
      <c r="K31" s="47"/>
      <c r="L31" s="39" t="s">
        <v>71</v>
      </c>
      <c r="M31" s="39" t="s">
        <v>72</v>
      </c>
      <c r="N31" s="39" t="s">
        <v>61</v>
      </c>
      <c r="O31" s="39" t="s">
        <v>78</v>
      </c>
    </row>
    <row r="32" spans="1:15" ht="27.75" customHeight="1">
      <c r="A32" s="33" t="s">
        <v>182</v>
      </c>
      <c r="B32" s="33" t="s">
        <v>183</v>
      </c>
      <c r="C32" s="33" t="s">
        <v>184</v>
      </c>
      <c r="D32" s="33" t="s">
        <v>185</v>
      </c>
      <c r="E32" s="34" t="s">
        <v>186</v>
      </c>
      <c r="F32" s="33" t="s">
        <v>187</v>
      </c>
      <c r="G32" s="35">
        <v>2700000</v>
      </c>
      <c r="H32" s="35">
        <v>1000000</v>
      </c>
      <c r="I32" s="35">
        <v>1700000</v>
      </c>
      <c r="J32" s="47"/>
      <c r="K32" s="47"/>
      <c r="L32" s="39" t="s">
        <v>71</v>
      </c>
      <c r="M32" s="39" t="s">
        <v>72</v>
      </c>
      <c r="N32" s="39" t="s">
        <v>72</v>
      </c>
      <c r="O32" s="39" t="s">
        <v>73</v>
      </c>
    </row>
    <row r="33" spans="1:15" ht="27.75" customHeight="1">
      <c r="A33" s="33" t="s">
        <v>188</v>
      </c>
      <c r="B33" s="33" t="s">
        <v>157</v>
      </c>
      <c r="C33" s="33" t="s">
        <v>50</v>
      </c>
      <c r="D33" s="33" t="s">
        <v>189</v>
      </c>
      <c r="E33" s="34" t="s">
        <v>190</v>
      </c>
      <c r="F33" s="33" t="s">
        <v>191</v>
      </c>
      <c r="G33" s="35">
        <v>227267305.44</v>
      </c>
      <c r="H33" s="35">
        <v>113000000</v>
      </c>
      <c r="I33" s="35">
        <v>114267305.44</v>
      </c>
      <c r="J33" s="47"/>
      <c r="K33" s="47"/>
      <c r="L33" s="39" t="s">
        <v>60</v>
      </c>
      <c r="M33" s="39" t="s">
        <v>101</v>
      </c>
      <c r="N33" s="39" t="s">
        <v>101</v>
      </c>
      <c r="O33" s="39" t="s">
        <v>56</v>
      </c>
    </row>
    <row r="34" spans="1:15" ht="27.75" customHeight="1">
      <c r="A34" s="33" t="s">
        <v>192</v>
      </c>
      <c r="B34" s="33" t="s">
        <v>157</v>
      </c>
      <c r="C34" s="33" t="s">
        <v>50</v>
      </c>
      <c r="D34" s="33" t="s">
        <v>51</v>
      </c>
      <c r="E34" s="34" t="s">
        <v>193</v>
      </c>
      <c r="F34" s="33" t="s">
        <v>194</v>
      </c>
      <c r="G34" s="35">
        <v>8000000</v>
      </c>
      <c r="H34" s="35">
        <v>8000000</v>
      </c>
      <c r="I34" s="35"/>
      <c r="J34" s="47"/>
      <c r="K34" s="47"/>
      <c r="L34" s="39" t="s">
        <v>60</v>
      </c>
      <c r="M34" s="39" t="s">
        <v>73</v>
      </c>
      <c r="N34" s="39" t="s">
        <v>78</v>
      </c>
      <c r="O34" s="39" t="s">
        <v>162</v>
      </c>
    </row>
    <row r="35" spans="1:15" ht="27.75" customHeight="1">
      <c r="A35" s="33" t="s">
        <v>195</v>
      </c>
      <c r="B35" s="33" t="s">
        <v>49</v>
      </c>
      <c r="C35" s="33" t="s">
        <v>196</v>
      </c>
      <c r="D35" s="33" t="s">
        <v>197</v>
      </c>
      <c r="E35" s="34"/>
      <c r="F35" s="33" t="s">
        <v>198</v>
      </c>
      <c r="G35" s="35">
        <v>8000000</v>
      </c>
      <c r="H35" s="35">
        <v>8000000</v>
      </c>
      <c r="I35" s="35"/>
      <c r="J35" s="47"/>
      <c r="K35" s="47"/>
      <c r="L35" s="39" t="s">
        <v>71</v>
      </c>
      <c r="M35" s="39" t="s">
        <v>162</v>
      </c>
      <c r="N35" s="39" t="s">
        <v>72</v>
      </c>
      <c r="O35" s="39" t="s">
        <v>199</v>
      </c>
    </row>
    <row r="36" spans="1:15" ht="27.75" customHeight="1">
      <c r="A36" s="33" t="s">
        <v>200</v>
      </c>
      <c r="B36" s="33" t="s">
        <v>201</v>
      </c>
      <c r="C36" s="33" t="s">
        <v>131</v>
      </c>
      <c r="D36" s="33" t="s">
        <v>132</v>
      </c>
      <c r="E36" s="34"/>
      <c r="F36" s="33" t="s">
        <v>202</v>
      </c>
      <c r="G36" s="35">
        <v>29500000</v>
      </c>
      <c r="H36" s="35">
        <v>10000000</v>
      </c>
      <c r="I36" s="35">
        <v>19500000</v>
      </c>
      <c r="J36" s="47" t="s">
        <v>60</v>
      </c>
      <c r="K36" s="47" t="s">
        <v>71</v>
      </c>
      <c r="L36" s="39" t="s">
        <v>71</v>
      </c>
      <c r="M36" s="39" t="s">
        <v>55</v>
      </c>
      <c r="N36" s="39" t="s">
        <v>61</v>
      </c>
      <c r="O36" s="39" t="s">
        <v>56</v>
      </c>
    </row>
    <row r="37" spans="1:15" ht="27.75" customHeight="1">
      <c r="A37" s="33" t="s">
        <v>203</v>
      </c>
      <c r="B37" s="33" t="s">
        <v>204</v>
      </c>
      <c r="C37" s="33" t="s">
        <v>67</v>
      </c>
      <c r="D37" s="33" t="s">
        <v>68</v>
      </c>
      <c r="E37" s="34" t="s">
        <v>205</v>
      </c>
      <c r="F37" s="33" t="s">
        <v>206</v>
      </c>
      <c r="G37" s="35">
        <v>4200000</v>
      </c>
      <c r="H37" s="35">
        <v>4200000</v>
      </c>
      <c r="I37" s="35"/>
      <c r="J37" s="47"/>
      <c r="K37" s="47"/>
      <c r="L37" s="39" t="s">
        <v>60</v>
      </c>
      <c r="M37" s="39" t="s">
        <v>61</v>
      </c>
      <c r="N37" s="39" t="s">
        <v>61</v>
      </c>
      <c r="O37" s="39" t="s">
        <v>97</v>
      </c>
    </row>
    <row r="38" spans="1:15" ht="27.75" customHeight="1">
      <c r="A38" s="33" t="s">
        <v>207</v>
      </c>
      <c r="B38" s="33" t="s">
        <v>49</v>
      </c>
      <c r="C38" s="33" t="s">
        <v>50</v>
      </c>
      <c r="D38" s="33" t="s">
        <v>51</v>
      </c>
      <c r="E38" s="34" t="s">
        <v>208</v>
      </c>
      <c r="F38" s="33" t="s">
        <v>209</v>
      </c>
      <c r="G38" s="35">
        <v>14000000</v>
      </c>
      <c r="H38" s="35">
        <v>14000000</v>
      </c>
      <c r="I38" s="35"/>
      <c r="J38" s="47"/>
      <c r="K38" s="47"/>
      <c r="L38" s="39" t="s">
        <v>72</v>
      </c>
      <c r="M38" s="39" t="s">
        <v>78</v>
      </c>
      <c r="N38" s="39" t="s">
        <v>78</v>
      </c>
      <c r="O38" s="39" t="s">
        <v>162</v>
      </c>
    </row>
    <row r="39" spans="1:15" ht="27.75" customHeight="1">
      <c r="A39" s="33" t="s">
        <v>210</v>
      </c>
      <c r="B39" s="33" t="s">
        <v>211</v>
      </c>
      <c r="C39" s="33" t="s">
        <v>149</v>
      </c>
      <c r="D39" s="33" t="s">
        <v>212</v>
      </c>
      <c r="E39" s="34" t="s">
        <v>213</v>
      </c>
      <c r="F39" s="33" t="s">
        <v>214</v>
      </c>
      <c r="G39" s="35">
        <v>6000000</v>
      </c>
      <c r="H39" s="35">
        <v>6000000</v>
      </c>
      <c r="I39" s="35"/>
      <c r="J39" s="47" t="s">
        <v>60</v>
      </c>
      <c r="K39" s="47" t="s">
        <v>92</v>
      </c>
      <c r="L39" s="45" t="s">
        <v>72</v>
      </c>
      <c r="M39" s="43" t="s">
        <v>101</v>
      </c>
      <c r="N39" s="45" t="s">
        <v>55</v>
      </c>
      <c r="O39" s="45" t="s">
        <v>56</v>
      </c>
    </row>
    <row r="40" spans="1:15" ht="27.75" customHeight="1">
      <c r="A40" s="33" t="s">
        <v>215</v>
      </c>
      <c r="B40" s="33" t="s">
        <v>216</v>
      </c>
      <c r="C40" s="33" t="s">
        <v>158</v>
      </c>
      <c r="D40" s="33" t="s">
        <v>217</v>
      </c>
      <c r="E40" s="34" t="s">
        <v>218</v>
      </c>
      <c r="F40" s="33" t="s">
        <v>219</v>
      </c>
      <c r="G40" s="35">
        <v>1250000</v>
      </c>
      <c r="H40" s="35">
        <v>1250000</v>
      </c>
      <c r="I40" s="35"/>
      <c r="J40" s="47"/>
      <c r="K40" s="47"/>
      <c r="L40" s="39" t="s">
        <v>60</v>
      </c>
      <c r="M40" s="45" t="s">
        <v>101</v>
      </c>
      <c r="N40" s="39" t="s">
        <v>101</v>
      </c>
      <c r="O40" s="39" t="s">
        <v>78</v>
      </c>
    </row>
    <row r="41" spans="1:15" ht="27.75" customHeight="1">
      <c r="A41" s="33" t="s">
        <v>220</v>
      </c>
      <c r="B41" s="33" t="s">
        <v>221</v>
      </c>
      <c r="C41" s="33" t="s">
        <v>139</v>
      </c>
      <c r="D41" s="33" t="s">
        <v>222</v>
      </c>
      <c r="E41" s="34" t="s">
        <v>223</v>
      </c>
      <c r="F41" s="33" t="s">
        <v>224</v>
      </c>
      <c r="G41" s="35">
        <v>895000</v>
      </c>
      <c r="H41" s="35">
        <v>700000</v>
      </c>
      <c r="I41" s="35">
        <v>195000</v>
      </c>
      <c r="J41" s="47"/>
      <c r="K41" s="47"/>
      <c r="L41" s="39" t="s">
        <v>71</v>
      </c>
      <c r="M41" s="39" t="s">
        <v>61</v>
      </c>
      <c r="N41" s="39" t="s">
        <v>61</v>
      </c>
      <c r="O41" s="39" t="s">
        <v>97</v>
      </c>
    </row>
    <row r="42" spans="1:15" ht="27.75" customHeight="1">
      <c r="A42" s="33" t="s">
        <v>225</v>
      </c>
      <c r="B42" s="33" t="s">
        <v>226</v>
      </c>
      <c r="C42" s="33" t="s">
        <v>158</v>
      </c>
      <c r="D42" s="33" t="s">
        <v>159</v>
      </c>
      <c r="E42" s="34" t="s">
        <v>227</v>
      </c>
      <c r="F42" s="33" t="s">
        <v>228</v>
      </c>
      <c r="G42" s="35">
        <v>1457980.3</v>
      </c>
      <c r="H42" s="35">
        <v>1000000</v>
      </c>
      <c r="I42" s="35">
        <v>457980.3</v>
      </c>
      <c r="J42" s="47"/>
      <c r="K42" s="47"/>
      <c r="L42" s="39" t="s">
        <v>71</v>
      </c>
      <c r="M42" s="39" t="s">
        <v>61</v>
      </c>
      <c r="N42" s="39" t="s">
        <v>101</v>
      </c>
      <c r="O42" s="39" t="s">
        <v>92</v>
      </c>
    </row>
    <row r="43" spans="1:15" ht="27.75" customHeight="1">
      <c r="A43" s="33" t="s">
        <v>229</v>
      </c>
      <c r="B43" s="33" t="s">
        <v>230</v>
      </c>
      <c r="C43" s="33" t="s">
        <v>158</v>
      </c>
      <c r="D43" s="33" t="s">
        <v>159</v>
      </c>
      <c r="E43" s="34" t="s">
        <v>231</v>
      </c>
      <c r="F43" s="33" t="s">
        <v>232</v>
      </c>
      <c r="G43" s="35">
        <v>1149950</v>
      </c>
      <c r="H43" s="35">
        <v>1149950</v>
      </c>
      <c r="I43" s="35"/>
      <c r="J43" s="47"/>
      <c r="K43" s="47"/>
      <c r="L43" s="39" t="s">
        <v>71</v>
      </c>
      <c r="M43" s="39" t="s">
        <v>101</v>
      </c>
      <c r="N43" s="39" t="s">
        <v>101</v>
      </c>
      <c r="O43" s="39" t="s">
        <v>123</v>
      </c>
    </row>
    <row r="44" spans="1:15" ht="27.75" customHeight="1">
      <c r="A44" s="33" t="s">
        <v>233</v>
      </c>
      <c r="B44" s="33" t="s">
        <v>234</v>
      </c>
      <c r="C44" s="33" t="s">
        <v>50</v>
      </c>
      <c r="D44" s="33" t="s">
        <v>51</v>
      </c>
      <c r="E44" s="34" t="s">
        <v>235</v>
      </c>
      <c r="F44" s="33" t="s">
        <v>236</v>
      </c>
      <c r="G44" s="35">
        <v>2200000</v>
      </c>
      <c r="H44" s="35">
        <v>2200000</v>
      </c>
      <c r="I44" s="35"/>
      <c r="J44" s="47"/>
      <c r="K44" s="47"/>
      <c r="L44" s="39" t="s">
        <v>71</v>
      </c>
      <c r="M44" s="39" t="s">
        <v>55</v>
      </c>
      <c r="N44" s="39" t="s">
        <v>55</v>
      </c>
      <c r="O44" s="39" t="s">
        <v>78</v>
      </c>
    </row>
    <row r="45" spans="1:15" ht="27.75" customHeight="1">
      <c r="A45" s="33" t="s">
        <v>237</v>
      </c>
      <c r="B45" s="33" t="s">
        <v>238</v>
      </c>
      <c r="C45" s="33" t="s">
        <v>50</v>
      </c>
      <c r="D45" s="33" t="s">
        <v>51</v>
      </c>
      <c r="E45" s="34" t="s">
        <v>239</v>
      </c>
      <c r="F45" s="33" t="s">
        <v>240</v>
      </c>
      <c r="G45" s="35">
        <v>800000</v>
      </c>
      <c r="H45" s="35">
        <v>800000</v>
      </c>
      <c r="I45" s="35"/>
      <c r="J45" s="47"/>
      <c r="K45" s="47"/>
      <c r="L45" s="39" t="s">
        <v>60</v>
      </c>
      <c r="M45" s="39" t="s">
        <v>72</v>
      </c>
      <c r="N45" s="45" t="s">
        <v>61</v>
      </c>
      <c r="O45" s="45" t="s">
        <v>97</v>
      </c>
    </row>
    <row r="46" spans="1:15" ht="27.75" customHeight="1">
      <c r="A46" s="33" t="s">
        <v>241</v>
      </c>
      <c r="B46" s="33" t="s">
        <v>242</v>
      </c>
      <c r="C46" s="33" t="s">
        <v>50</v>
      </c>
      <c r="D46" s="33" t="s">
        <v>51</v>
      </c>
      <c r="E46" s="34" t="s">
        <v>243</v>
      </c>
      <c r="F46" s="33" t="s">
        <v>244</v>
      </c>
      <c r="G46" s="35">
        <v>295000</v>
      </c>
      <c r="H46" s="35">
        <v>295000</v>
      </c>
      <c r="I46" s="35"/>
      <c r="J46" s="47"/>
      <c r="K46" s="47"/>
      <c r="L46" s="39" t="s">
        <v>54</v>
      </c>
      <c r="M46" s="39" t="s">
        <v>72</v>
      </c>
      <c r="N46" s="39" t="s">
        <v>72</v>
      </c>
      <c r="O46" s="39" t="s">
        <v>61</v>
      </c>
    </row>
    <row r="47" spans="1:15" ht="27.75" customHeight="1">
      <c r="A47" s="33" t="s">
        <v>245</v>
      </c>
      <c r="B47" s="33" t="s">
        <v>234</v>
      </c>
      <c r="C47" s="33" t="s">
        <v>50</v>
      </c>
      <c r="D47" s="33" t="s">
        <v>51</v>
      </c>
      <c r="E47" s="34" t="s">
        <v>246</v>
      </c>
      <c r="F47" s="33" t="s">
        <v>247</v>
      </c>
      <c r="G47" s="35">
        <v>1000000</v>
      </c>
      <c r="H47" s="35">
        <v>1000000</v>
      </c>
      <c r="I47" s="35"/>
      <c r="J47" s="47"/>
      <c r="K47" s="47"/>
      <c r="L47" s="39" t="s">
        <v>71</v>
      </c>
      <c r="M47" s="39" t="s">
        <v>55</v>
      </c>
      <c r="N47" s="39" t="s">
        <v>55</v>
      </c>
      <c r="O47" s="39" t="s">
        <v>78</v>
      </c>
    </row>
    <row r="48" spans="1:15" ht="27.75" customHeight="1">
      <c r="A48" s="33" t="s">
        <v>248</v>
      </c>
      <c r="B48" s="33" t="s">
        <v>221</v>
      </c>
      <c r="C48" s="33" t="s">
        <v>139</v>
      </c>
      <c r="D48" s="33" t="s">
        <v>222</v>
      </c>
      <c r="E48" s="34" t="s">
        <v>249</v>
      </c>
      <c r="F48" s="33" t="s">
        <v>250</v>
      </c>
      <c r="G48" s="35">
        <v>16220000</v>
      </c>
      <c r="H48" s="35">
        <v>15000000</v>
      </c>
      <c r="I48" s="35">
        <v>1220000</v>
      </c>
      <c r="J48" s="47"/>
      <c r="K48" s="47"/>
      <c r="L48" s="39" t="s">
        <v>72</v>
      </c>
      <c r="M48" s="39" t="s">
        <v>101</v>
      </c>
      <c r="N48" s="45" t="s">
        <v>55</v>
      </c>
      <c r="O48" s="39" t="s">
        <v>147</v>
      </c>
    </row>
    <row r="49" spans="1:15" ht="27.75" customHeight="1">
      <c r="A49" s="33" t="s">
        <v>251</v>
      </c>
      <c r="B49" s="33" t="s">
        <v>252</v>
      </c>
      <c r="C49" s="33" t="s">
        <v>139</v>
      </c>
      <c r="D49" s="33" t="s">
        <v>222</v>
      </c>
      <c r="E49" s="34" t="s">
        <v>253</v>
      </c>
      <c r="F49" s="33" t="s">
        <v>254</v>
      </c>
      <c r="G49" s="35">
        <v>720000</v>
      </c>
      <c r="H49" s="35">
        <v>720000</v>
      </c>
      <c r="I49" s="35"/>
      <c r="J49" s="47"/>
      <c r="K49" s="47"/>
      <c r="L49" s="39" t="s">
        <v>60</v>
      </c>
      <c r="M49" s="39" t="s">
        <v>72</v>
      </c>
      <c r="N49" s="39" t="s">
        <v>72</v>
      </c>
      <c r="O49" s="39" t="s">
        <v>61</v>
      </c>
    </row>
    <row r="50" spans="1:15" ht="27.75" customHeight="1">
      <c r="A50" s="33" t="s">
        <v>255</v>
      </c>
      <c r="B50" s="33" t="s">
        <v>256</v>
      </c>
      <c r="C50" s="33" t="s">
        <v>67</v>
      </c>
      <c r="D50" s="33" t="s">
        <v>68</v>
      </c>
      <c r="E50" s="34" t="s">
        <v>257</v>
      </c>
      <c r="F50" s="33" t="s">
        <v>258</v>
      </c>
      <c r="G50" s="35">
        <v>840000</v>
      </c>
      <c r="H50" s="35">
        <v>840000</v>
      </c>
      <c r="I50" s="48"/>
      <c r="J50" s="38"/>
      <c r="K50" s="38"/>
      <c r="L50" s="39" t="s">
        <v>54</v>
      </c>
      <c r="M50" s="39" t="s">
        <v>72</v>
      </c>
      <c r="N50" s="39" t="s">
        <v>72</v>
      </c>
      <c r="O50" s="39" t="s">
        <v>55</v>
      </c>
    </row>
    <row r="51" spans="1:15" ht="27.75" customHeight="1">
      <c r="A51" s="33" t="s">
        <v>259</v>
      </c>
      <c r="B51" s="33" t="s">
        <v>260</v>
      </c>
      <c r="C51" s="33" t="s">
        <v>67</v>
      </c>
      <c r="D51" s="33" t="s">
        <v>68</v>
      </c>
      <c r="E51" s="34" t="s">
        <v>261</v>
      </c>
      <c r="F51" s="33" t="s">
        <v>262</v>
      </c>
      <c r="G51" s="35">
        <v>4750000</v>
      </c>
      <c r="H51" s="35">
        <v>4750000</v>
      </c>
      <c r="I51" s="35"/>
      <c r="J51" s="47"/>
      <c r="K51" s="47"/>
      <c r="L51" s="39" t="s">
        <v>72</v>
      </c>
      <c r="M51" s="39" t="s">
        <v>61</v>
      </c>
      <c r="N51" s="39" t="s">
        <v>61</v>
      </c>
      <c r="O51" s="39" t="s">
        <v>73</v>
      </c>
    </row>
    <row r="52" spans="1:15" ht="27.75" customHeight="1">
      <c r="A52" s="33" t="s">
        <v>263</v>
      </c>
      <c r="B52" s="33" t="s">
        <v>264</v>
      </c>
      <c r="C52" s="33" t="s">
        <v>50</v>
      </c>
      <c r="D52" s="33" t="s">
        <v>51</v>
      </c>
      <c r="E52" s="34" t="s">
        <v>265</v>
      </c>
      <c r="F52" s="33" t="s">
        <v>266</v>
      </c>
      <c r="G52" s="35">
        <v>3500000</v>
      </c>
      <c r="H52" s="35">
        <v>3000000</v>
      </c>
      <c r="I52" s="35">
        <v>500000</v>
      </c>
      <c r="J52" s="47" t="s">
        <v>54</v>
      </c>
      <c r="K52" s="47" t="s">
        <v>60</v>
      </c>
      <c r="L52" s="39" t="s">
        <v>54</v>
      </c>
      <c r="M52" s="45" t="s">
        <v>61</v>
      </c>
      <c r="N52" s="45" t="s">
        <v>61</v>
      </c>
      <c r="O52" s="39" t="s">
        <v>97</v>
      </c>
    </row>
    <row r="53" spans="1:15" ht="27.75" customHeight="1">
      <c r="A53" s="33" t="s">
        <v>267</v>
      </c>
      <c r="B53" s="33" t="s">
        <v>268</v>
      </c>
      <c r="C53" s="33" t="s">
        <v>50</v>
      </c>
      <c r="D53" s="33" t="s">
        <v>51</v>
      </c>
      <c r="E53" s="34" t="s">
        <v>269</v>
      </c>
      <c r="F53" s="33" t="s">
        <v>270</v>
      </c>
      <c r="G53" s="35">
        <v>1294170.46</v>
      </c>
      <c r="H53" s="35">
        <v>1294170.46</v>
      </c>
      <c r="I53" s="35"/>
      <c r="J53" s="47"/>
      <c r="K53" s="47"/>
      <c r="L53" s="39" t="s">
        <v>71</v>
      </c>
      <c r="M53" s="39" t="s">
        <v>61</v>
      </c>
      <c r="N53" s="39" t="s">
        <v>61</v>
      </c>
      <c r="O53" s="39" t="s">
        <v>97</v>
      </c>
    </row>
    <row r="54" spans="1:15" ht="27.75" customHeight="1">
      <c r="A54" s="33" t="s">
        <v>271</v>
      </c>
      <c r="B54" s="33" t="s">
        <v>272</v>
      </c>
      <c r="C54" s="33" t="s">
        <v>139</v>
      </c>
      <c r="D54" s="33" t="s">
        <v>222</v>
      </c>
      <c r="E54" s="34" t="s">
        <v>273</v>
      </c>
      <c r="F54" s="33" t="s">
        <v>274</v>
      </c>
      <c r="G54" s="35">
        <v>4000000</v>
      </c>
      <c r="H54" s="35">
        <v>4000000</v>
      </c>
      <c r="I54" s="35"/>
      <c r="J54" s="47" t="s">
        <v>60</v>
      </c>
      <c r="K54" s="47" t="s">
        <v>60</v>
      </c>
      <c r="L54" s="39" t="s">
        <v>60</v>
      </c>
      <c r="M54" s="39" t="s">
        <v>92</v>
      </c>
      <c r="N54" s="39" t="s">
        <v>92</v>
      </c>
      <c r="O54" s="39" t="s">
        <v>275</v>
      </c>
    </row>
    <row r="55" spans="1:15" ht="27.75" customHeight="1">
      <c r="A55" s="33" t="s">
        <v>276</v>
      </c>
      <c r="B55" s="33" t="s">
        <v>272</v>
      </c>
      <c r="C55" s="33" t="s">
        <v>131</v>
      </c>
      <c r="D55" s="33" t="s">
        <v>132</v>
      </c>
      <c r="E55" s="34" t="s">
        <v>277</v>
      </c>
      <c r="F55" s="33" t="s">
        <v>278</v>
      </c>
      <c r="G55" s="35">
        <v>4400000</v>
      </c>
      <c r="H55" s="35">
        <v>4400000</v>
      </c>
      <c r="I55" s="35"/>
      <c r="J55" s="47"/>
      <c r="K55" s="47"/>
      <c r="L55" s="39" t="s">
        <v>128</v>
      </c>
      <c r="M55" s="39" t="s">
        <v>72</v>
      </c>
      <c r="N55" s="39" t="s">
        <v>61</v>
      </c>
      <c r="O55" s="39" t="s">
        <v>73</v>
      </c>
    </row>
    <row r="56" spans="1:15" ht="27.75" customHeight="1">
      <c r="A56" s="33" t="s">
        <v>279</v>
      </c>
      <c r="B56" s="33" t="s">
        <v>280</v>
      </c>
      <c r="C56" s="33" t="s">
        <v>50</v>
      </c>
      <c r="D56" s="33" t="s">
        <v>51</v>
      </c>
      <c r="E56" s="34" t="s">
        <v>281</v>
      </c>
      <c r="F56" s="33" t="s">
        <v>282</v>
      </c>
      <c r="G56" s="35">
        <v>21000000</v>
      </c>
      <c r="H56" s="35">
        <v>21000000</v>
      </c>
      <c r="I56" s="35"/>
      <c r="J56" s="47" t="s">
        <v>60</v>
      </c>
      <c r="K56" s="47" t="s">
        <v>71</v>
      </c>
      <c r="L56" s="39" t="s">
        <v>71</v>
      </c>
      <c r="M56" s="39" t="s">
        <v>61</v>
      </c>
      <c r="N56" s="39" t="s">
        <v>61</v>
      </c>
      <c r="O56" s="39" t="s">
        <v>123</v>
      </c>
    </row>
    <row r="57" spans="1:15" ht="27.75" customHeight="1">
      <c r="A57" s="33" t="s">
        <v>283</v>
      </c>
      <c r="B57" s="33" t="s">
        <v>264</v>
      </c>
      <c r="C57" s="33" t="s">
        <v>50</v>
      </c>
      <c r="D57" s="33" t="s">
        <v>51</v>
      </c>
      <c r="E57" s="34" t="s">
        <v>284</v>
      </c>
      <c r="F57" s="33" t="s">
        <v>285</v>
      </c>
      <c r="G57" s="35">
        <v>2960000</v>
      </c>
      <c r="H57" s="35">
        <v>2960000</v>
      </c>
      <c r="I57" s="35"/>
      <c r="J57" s="47"/>
      <c r="K57" s="47"/>
      <c r="L57" s="39" t="s">
        <v>54</v>
      </c>
      <c r="M57" s="39" t="s">
        <v>128</v>
      </c>
      <c r="N57" s="39" t="s">
        <v>128</v>
      </c>
      <c r="O57" s="39" t="s">
        <v>72</v>
      </c>
    </row>
    <row r="58" spans="1:15" ht="27.75" customHeight="1">
      <c r="A58" s="33" t="s">
        <v>286</v>
      </c>
      <c r="B58" s="33" t="s">
        <v>287</v>
      </c>
      <c r="C58" s="33" t="s">
        <v>50</v>
      </c>
      <c r="D58" s="33" t="s">
        <v>288</v>
      </c>
      <c r="E58" s="34" t="s">
        <v>289</v>
      </c>
      <c r="F58" s="33" t="s">
        <v>290</v>
      </c>
      <c r="G58" s="35">
        <v>36168000</v>
      </c>
      <c r="H58" s="35">
        <v>5000000</v>
      </c>
      <c r="I58" s="35">
        <v>31168000</v>
      </c>
      <c r="J58" s="47"/>
      <c r="K58" s="47"/>
      <c r="L58" s="39" t="s">
        <v>71</v>
      </c>
      <c r="M58" s="39" t="s">
        <v>73</v>
      </c>
      <c r="N58" s="39" t="s">
        <v>73</v>
      </c>
      <c r="O58" s="39" t="s">
        <v>162</v>
      </c>
    </row>
    <row r="59" spans="1:15" ht="27.75" customHeight="1">
      <c r="A59" s="33" t="s">
        <v>291</v>
      </c>
      <c r="B59" s="33" t="s">
        <v>292</v>
      </c>
      <c r="C59" s="33" t="s">
        <v>131</v>
      </c>
      <c r="D59" s="33" t="s">
        <v>132</v>
      </c>
      <c r="E59" s="34" t="s">
        <v>293</v>
      </c>
      <c r="F59" s="33" t="s">
        <v>294</v>
      </c>
      <c r="G59" s="35">
        <v>1500000</v>
      </c>
      <c r="H59" s="35">
        <v>1500000</v>
      </c>
      <c r="I59" s="35"/>
      <c r="J59" s="47"/>
      <c r="K59" s="47"/>
      <c r="L59" s="39" t="s">
        <v>60</v>
      </c>
      <c r="M59" s="39" t="s">
        <v>72</v>
      </c>
      <c r="N59" s="39" t="s">
        <v>61</v>
      </c>
      <c r="O59" s="39" t="s">
        <v>73</v>
      </c>
    </row>
    <row r="60" spans="1:15" ht="27.75" customHeight="1">
      <c r="A60" s="33" t="s">
        <v>295</v>
      </c>
      <c r="B60" s="33" t="s">
        <v>268</v>
      </c>
      <c r="C60" s="33" t="s">
        <v>149</v>
      </c>
      <c r="D60" s="33" t="s">
        <v>212</v>
      </c>
      <c r="E60" s="34" t="s">
        <v>296</v>
      </c>
      <c r="F60" s="33" t="s">
        <v>297</v>
      </c>
      <c r="G60" s="35">
        <v>620000</v>
      </c>
      <c r="H60" s="35">
        <v>620000</v>
      </c>
      <c r="I60" s="35"/>
      <c r="J60" s="47" t="s">
        <v>54</v>
      </c>
      <c r="K60" s="47" t="s">
        <v>128</v>
      </c>
      <c r="L60" s="39" t="s">
        <v>71</v>
      </c>
      <c r="M60" s="39" t="s">
        <v>61</v>
      </c>
      <c r="N60" s="39" t="s">
        <v>72</v>
      </c>
      <c r="O60" s="39" t="s">
        <v>55</v>
      </c>
    </row>
    <row r="61" spans="1:15" ht="31.5" customHeight="1">
      <c r="A61" s="33" t="s">
        <v>298</v>
      </c>
      <c r="B61" s="33" t="s">
        <v>49</v>
      </c>
      <c r="C61" s="33" t="s">
        <v>50</v>
      </c>
      <c r="D61" s="33" t="s">
        <v>51</v>
      </c>
      <c r="E61" s="34" t="s">
        <v>299</v>
      </c>
      <c r="F61" s="33" t="s">
        <v>300</v>
      </c>
      <c r="G61" s="35">
        <v>65000000</v>
      </c>
      <c r="H61" s="35">
        <v>65000000</v>
      </c>
      <c r="I61" s="49"/>
      <c r="J61" s="47"/>
      <c r="K61" s="47"/>
      <c r="L61" s="39" t="s">
        <v>60</v>
      </c>
      <c r="M61" s="39" t="s">
        <v>275</v>
      </c>
      <c r="N61" s="39" t="s">
        <v>97</v>
      </c>
      <c r="O61" s="39" t="s">
        <v>199</v>
      </c>
    </row>
    <row r="62" spans="1:15" ht="31.5" customHeight="1">
      <c r="A62" s="33" t="s">
        <v>301</v>
      </c>
      <c r="B62" s="33" t="s">
        <v>179</v>
      </c>
      <c r="C62" s="33" t="s">
        <v>131</v>
      </c>
      <c r="D62" s="33" t="s">
        <v>132</v>
      </c>
      <c r="E62" s="34" t="s">
        <v>302</v>
      </c>
      <c r="F62" s="33" t="s">
        <v>303</v>
      </c>
      <c r="G62" s="35">
        <v>2000000</v>
      </c>
      <c r="H62" s="35">
        <v>2000000</v>
      </c>
      <c r="I62" s="33"/>
      <c r="J62" s="36"/>
      <c r="K62" s="33"/>
      <c r="L62" s="50" t="s">
        <v>304</v>
      </c>
      <c r="M62" s="51" t="s">
        <v>305</v>
      </c>
      <c r="N62" s="45" t="s">
        <v>55</v>
      </c>
      <c r="O62" s="50" t="s">
        <v>306</v>
      </c>
    </row>
  </sheetData>
  <pageMargins left="0.17559055118110203" right="0.17637795275590601" top="1.1417322834645671" bottom="0.56732283464566902" header="0.74803149606299213" footer="0.173622047244094"/>
  <pageSetup paperSize="0" fitToHeight="0" orientation="landscape" horizontalDpi="0" verticalDpi="0" copies="0"/>
  <headerFooter alignWithMargin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0177F-B86F-4F38-B1D0-1034558A7A9D}">
  <sheetPr>
    <pageSetUpPr fitToPage="1"/>
  </sheetPr>
  <dimension ref="A1:G124"/>
  <sheetViews>
    <sheetView workbookViewId="0"/>
  </sheetViews>
  <sheetFormatPr defaultColWidth="9" defaultRowHeight="15" customHeight="1"/>
  <cols>
    <col min="1" max="1" width="15.28515625" style="26" bestFit="1" customWidth="1"/>
    <col min="2" max="2" width="26.5703125" style="26" customWidth="1"/>
    <col min="3" max="3" width="19.28515625" style="26" customWidth="1"/>
    <col min="4" max="4" width="19.85546875" style="26" customWidth="1"/>
    <col min="5" max="5" width="51" style="26" customWidth="1"/>
    <col min="6" max="6" width="21" style="26" customWidth="1"/>
    <col min="7" max="7" width="19.28515625" style="26" customWidth="1"/>
    <col min="8" max="8" width="21.85546875" style="26" customWidth="1"/>
    <col min="9" max="1023" width="9" style="26" customWidth="1"/>
    <col min="1024" max="1025" width="12.140625" style="26" customWidth="1"/>
    <col min="1026" max="1026" width="9" style="26" customWidth="1"/>
    <col min="1027" max="16384" width="9" style="26"/>
  </cols>
  <sheetData>
    <row r="1" spans="1:7" ht="14.25" customHeight="1">
      <c r="B1" s="86" t="s">
        <v>307</v>
      </c>
      <c r="C1" s="86"/>
      <c r="D1" s="86"/>
      <c r="E1" s="86"/>
      <c r="F1" s="86"/>
      <c r="G1" s="86"/>
    </row>
    <row r="2" spans="1:7" ht="28.5" customHeight="1">
      <c r="B2" s="86"/>
      <c r="C2" s="86"/>
      <c r="D2" s="86"/>
      <c r="E2" s="86"/>
      <c r="F2" s="86"/>
      <c r="G2" s="86"/>
    </row>
    <row r="3" spans="1:7" ht="75.75" customHeight="1">
      <c r="A3" s="52" t="s">
        <v>29</v>
      </c>
      <c r="B3" s="52" t="s">
        <v>308</v>
      </c>
      <c r="C3" s="52" t="s">
        <v>309</v>
      </c>
      <c r="D3" s="52" t="s">
        <v>33</v>
      </c>
      <c r="E3" s="53" t="s">
        <v>310</v>
      </c>
      <c r="F3" s="52" t="s">
        <v>311</v>
      </c>
      <c r="G3" s="52" t="s">
        <v>312</v>
      </c>
    </row>
    <row r="4" spans="1:7" ht="25.5">
      <c r="A4" s="38" t="s">
        <v>313</v>
      </c>
      <c r="B4" s="54" t="s">
        <v>314</v>
      </c>
      <c r="C4" s="55" t="s">
        <v>315</v>
      </c>
      <c r="D4" s="56" t="s">
        <v>316</v>
      </c>
      <c r="E4" s="57" t="s">
        <v>317</v>
      </c>
      <c r="F4" s="58">
        <v>94080.46</v>
      </c>
      <c r="G4" s="58">
        <v>94080.46</v>
      </c>
    </row>
    <row r="5" spans="1:7" ht="25.5">
      <c r="A5" s="38" t="s">
        <v>318</v>
      </c>
      <c r="B5" s="54" t="s">
        <v>314</v>
      </c>
      <c r="C5" s="55" t="s">
        <v>315</v>
      </c>
      <c r="D5" s="56" t="s">
        <v>319</v>
      </c>
      <c r="E5" s="57" t="s">
        <v>320</v>
      </c>
      <c r="F5" s="58">
        <v>341794.17</v>
      </c>
      <c r="G5" s="58">
        <v>341794.17</v>
      </c>
    </row>
    <row r="6" spans="1:7" ht="25.5">
      <c r="A6" s="38" t="s">
        <v>321</v>
      </c>
      <c r="B6" s="54" t="s">
        <v>314</v>
      </c>
      <c r="C6" s="55" t="s">
        <v>315</v>
      </c>
      <c r="D6" s="56" t="s">
        <v>322</v>
      </c>
      <c r="E6" s="57" t="s">
        <v>323</v>
      </c>
      <c r="F6" s="58">
        <v>366891.85</v>
      </c>
      <c r="G6" s="58">
        <v>366891.85</v>
      </c>
    </row>
    <row r="7" spans="1:7" ht="25.5">
      <c r="A7" s="38" t="s">
        <v>324</v>
      </c>
      <c r="B7" s="54" t="s">
        <v>314</v>
      </c>
      <c r="C7" s="55" t="s">
        <v>315</v>
      </c>
      <c r="D7" s="56" t="s">
        <v>325</v>
      </c>
      <c r="E7" s="57" t="s">
        <v>326</v>
      </c>
      <c r="F7" s="58">
        <v>206434.2</v>
      </c>
      <c r="G7" s="58">
        <v>206434.2</v>
      </c>
    </row>
    <row r="8" spans="1:7" ht="25.5">
      <c r="A8" s="38" t="s">
        <v>327</v>
      </c>
      <c r="B8" s="54" t="s">
        <v>314</v>
      </c>
      <c r="C8" s="55" t="s">
        <v>315</v>
      </c>
      <c r="D8" s="56" t="s">
        <v>328</v>
      </c>
      <c r="E8" s="57" t="s">
        <v>329</v>
      </c>
      <c r="F8" s="58">
        <v>147834.72</v>
      </c>
      <c r="G8" s="58">
        <v>147834.72</v>
      </c>
    </row>
    <row r="9" spans="1:7" ht="25.5">
      <c r="A9" s="38" t="s">
        <v>330</v>
      </c>
      <c r="B9" s="54" t="s">
        <v>314</v>
      </c>
      <c r="C9" s="55" t="s">
        <v>315</v>
      </c>
      <c r="D9" s="56" t="s">
        <v>331</v>
      </c>
      <c r="E9" s="57" t="s">
        <v>332</v>
      </c>
      <c r="F9" s="58">
        <v>350900.24</v>
      </c>
      <c r="G9" s="58">
        <v>350900.24</v>
      </c>
    </row>
    <row r="10" spans="1:7" ht="25.5">
      <c r="A10" s="38" t="s">
        <v>333</v>
      </c>
      <c r="B10" s="54" t="s">
        <v>314</v>
      </c>
      <c r="C10" s="55" t="s">
        <v>315</v>
      </c>
      <c r="D10" s="56" t="s">
        <v>334</v>
      </c>
      <c r="E10" s="57" t="s">
        <v>335</v>
      </c>
      <c r="F10" s="58">
        <v>269517.96000000002</v>
      </c>
      <c r="G10" s="58">
        <v>269517.96000000002</v>
      </c>
    </row>
    <row r="11" spans="1:7" ht="25.5">
      <c r="A11" s="38" t="s">
        <v>336</v>
      </c>
      <c r="B11" s="54" t="s">
        <v>314</v>
      </c>
      <c r="C11" s="55" t="s">
        <v>315</v>
      </c>
      <c r="D11" s="56" t="s">
        <v>337</v>
      </c>
      <c r="E11" s="57" t="s">
        <v>338</v>
      </c>
      <c r="F11" s="58">
        <v>208500.05</v>
      </c>
      <c r="G11" s="58">
        <v>208500.05</v>
      </c>
    </row>
    <row r="12" spans="1:7" ht="25.5">
      <c r="A12" s="38" t="s">
        <v>339</v>
      </c>
      <c r="B12" s="54" t="s">
        <v>314</v>
      </c>
      <c r="C12" s="55" t="s">
        <v>315</v>
      </c>
      <c r="D12" s="56" t="s">
        <v>340</v>
      </c>
      <c r="E12" s="57" t="s">
        <v>341</v>
      </c>
      <c r="F12" s="58">
        <v>273847.77</v>
      </c>
      <c r="G12" s="58">
        <v>273847.77</v>
      </c>
    </row>
    <row r="13" spans="1:7" ht="25.5">
      <c r="A13" s="38" t="s">
        <v>342</v>
      </c>
      <c r="B13" s="54" t="s">
        <v>314</v>
      </c>
      <c r="C13" s="55" t="s">
        <v>315</v>
      </c>
      <c r="D13" s="56" t="s">
        <v>343</v>
      </c>
      <c r="E13" s="57" t="s">
        <v>344</v>
      </c>
      <c r="F13" s="58">
        <v>195099.23</v>
      </c>
      <c r="G13" s="58">
        <v>195099.23</v>
      </c>
    </row>
    <row r="14" spans="1:7" ht="25.5">
      <c r="A14" s="38" t="s">
        <v>345</v>
      </c>
      <c r="B14" s="54" t="s">
        <v>314</v>
      </c>
      <c r="C14" s="55" t="s">
        <v>315</v>
      </c>
      <c r="D14" s="56" t="s">
        <v>346</v>
      </c>
      <c r="E14" s="57" t="s">
        <v>347</v>
      </c>
      <c r="F14" s="58">
        <v>291957.53000000003</v>
      </c>
      <c r="G14" s="58">
        <v>77376.22</v>
      </c>
    </row>
    <row r="15" spans="1:7" ht="25.5">
      <c r="A15" s="38" t="s">
        <v>348</v>
      </c>
      <c r="B15" s="54" t="s">
        <v>314</v>
      </c>
      <c r="C15" s="55" t="s">
        <v>315</v>
      </c>
      <c r="D15" s="56" t="s">
        <v>349</v>
      </c>
      <c r="E15" s="57" t="s">
        <v>350</v>
      </c>
      <c r="F15" s="58">
        <v>49704.480000000003</v>
      </c>
      <c r="G15" s="58">
        <v>49704.480000000003</v>
      </c>
    </row>
    <row r="16" spans="1:7" ht="25.5">
      <c r="A16" s="38" t="s">
        <v>351</v>
      </c>
      <c r="B16" s="54" t="s">
        <v>352</v>
      </c>
      <c r="C16" s="55" t="s">
        <v>353</v>
      </c>
      <c r="D16" s="56" t="s">
        <v>354</v>
      </c>
      <c r="E16" s="57" t="s">
        <v>355</v>
      </c>
      <c r="F16" s="58">
        <v>2900000</v>
      </c>
      <c r="G16" s="58">
        <v>2900000</v>
      </c>
    </row>
    <row r="17" spans="1:7" ht="38.25">
      <c r="A17" s="38" t="s">
        <v>356</v>
      </c>
      <c r="B17" s="54" t="s">
        <v>352</v>
      </c>
      <c r="C17" s="55" t="s">
        <v>353</v>
      </c>
      <c r="D17" s="56" t="s">
        <v>357</v>
      </c>
      <c r="E17" s="57" t="s">
        <v>358</v>
      </c>
      <c r="F17" s="58">
        <v>1150000</v>
      </c>
      <c r="G17" s="58">
        <v>1150000</v>
      </c>
    </row>
    <row r="18" spans="1:7" ht="25.5">
      <c r="A18" s="38" t="s">
        <v>359</v>
      </c>
      <c r="B18" s="54" t="s">
        <v>352</v>
      </c>
      <c r="C18" s="55" t="s">
        <v>360</v>
      </c>
      <c r="D18" s="56" t="s">
        <v>361</v>
      </c>
      <c r="E18" s="57" t="s">
        <v>362</v>
      </c>
      <c r="F18" s="58">
        <v>1480000</v>
      </c>
      <c r="G18" s="58">
        <v>1480000</v>
      </c>
    </row>
    <row r="19" spans="1:7" ht="25.5">
      <c r="A19" s="38" t="s">
        <v>363</v>
      </c>
      <c r="B19" s="54" t="s">
        <v>352</v>
      </c>
      <c r="C19" s="55" t="s">
        <v>353</v>
      </c>
      <c r="D19" s="56" t="s">
        <v>364</v>
      </c>
      <c r="E19" s="57" t="s">
        <v>365</v>
      </c>
      <c r="F19" s="58">
        <v>165000</v>
      </c>
      <c r="G19" s="58">
        <v>165000</v>
      </c>
    </row>
    <row r="20" spans="1:7" ht="25.5">
      <c r="A20" s="38" t="s">
        <v>366</v>
      </c>
      <c r="B20" s="54" t="s">
        <v>367</v>
      </c>
      <c r="C20" s="55" t="s">
        <v>368</v>
      </c>
      <c r="D20" s="56" t="s">
        <v>369</v>
      </c>
      <c r="E20" s="57" t="s">
        <v>370</v>
      </c>
      <c r="F20" s="59">
        <v>1276408</v>
      </c>
      <c r="G20" s="58">
        <v>1276408</v>
      </c>
    </row>
    <row r="21" spans="1:7" ht="25.5">
      <c r="A21" s="38" t="s">
        <v>371</v>
      </c>
      <c r="B21" s="54" t="s">
        <v>367</v>
      </c>
      <c r="C21" s="55" t="s">
        <v>368</v>
      </c>
      <c r="D21" s="56" t="s">
        <v>372</v>
      </c>
      <c r="E21" s="57" t="s">
        <v>373</v>
      </c>
      <c r="F21" s="58">
        <v>240000</v>
      </c>
      <c r="G21" s="58">
        <v>240000</v>
      </c>
    </row>
    <row r="22" spans="1:7" ht="38.25">
      <c r="A22" s="38" t="s">
        <v>374</v>
      </c>
      <c r="B22" s="54" t="s">
        <v>367</v>
      </c>
      <c r="C22" s="55" t="s">
        <v>375</v>
      </c>
      <c r="D22" s="56" t="s">
        <v>376</v>
      </c>
      <c r="E22" s="57" t="s">
        <v>377</v>
      </c>
      <c r="F22" s="58">
        <v>1900000</v>
      </c>
      <c r="G22" s="58">
        <v>1900000</v>
      </c>
    </row>
    <row r="23" spans="1:7" ht="25.5">
      <c r="A23" s="38" t="s">
        <v>378</v>
      </c>
      <c r="B23" s="54" t="s">
        <v>367</v>
      </c>
      <c r="C23" s="55" t="s">
        <v>368</v>
      </c>
      <c r="D23" s="56" t="s">
        <v>379</v>
      </c>
      <c r="E23" s="57" t="s">
        <v>380</v>
      </c>
      <c r="F23" s="58">
        <v>1500000</v>
      </c>
      <c r="G23" s="58">
        <v>1500000</v>
      </c>
    </row>
    <row r="24" spans="1:7" ht="25.5">
      <c r="A24" s="38" t="s">
        <v>381</v>
      </c>
      <c r="B24" s="54" t="s">
        <v>367</v>
      </c>
      <c r="C24" s="55" t="s">
        <v>375</v>
      </c>
      <c r="D24" s="56" t="s">
        <v>382</v>
      </c>
      <c r="E24" s="57" t="s">
        <v>383</v>
      </c>
      <c r="F24" s="58">
        <v>273672</v>
      </c>
      <c r="G24" s="58">
        <v>273672</v>
      </c>
    </row>
    <row r="25" spans="1:7" ht="38.25">
      <c r="A25" s="38" t="s">
        <v>384</v>
      </c>
      <c r="B25" s="54" t="s">
        <v>314</v>
      </c>
      <c r="C25" s="55" t="s">
        <v>385</v>
      </c>
      <c r="D25" s="32" t="s">
        <v>386</v>
      </c>
      <c r="E25" s="57" t="s">
        <v>387</v>
      </c>
      <c r="F25" s="58">
        <v>4017447.04</v>
      </c>
      <c r="G25" s="58">
        <v>4017447.04</v>
      </c>
    </row>
    <row r="26" spans="1:7" ht="38.25">
      <c r="A26" s="38" t="s">
        <v>388</v>
      </c>
      <c r="B26" s="54" t="s">
        <v>314</v>
      </c>
      <c r="C26" s="55" t="s">
        <v>385</v>
      </c>
      <c r="D26" s="55" t="s">
        <v>389</v>
      </c>
      <c r="E26" s="57" t="s">
        <v>390</v>
      </c>
      <c r="F26" s="58">
        <v>226825.36</v>
      </c>
      <c r="G26" s="58">
        <v>226825.36</v>
      </c>
    </row>
    <row r="27" spans="1:7" ht="38.25">
      <c r="A27" s="38" t="s">
        <v>391</v>
      </c>
      <c r="B27" s="54" t="s">
        <v>314</v>
      </c>
      <c r="C27" s="55" t="s">
        <v>385</v>
      </c>
      <c r="D27" s="56" t="s">
        <v>392</v>
      </c>
      <c r="E27" s="57" t="s">
        <v>393</v>
      </c>
      <c r="F27" s="58">
        <v>207423.73</v>
      </c>
      <c r="G27" s="58">
        <v>207423.73</v>
      </c>
    </row>
    <row r="28" spans="1:7" ht="38.25">
      <c r="A28" s="38" t="s">
        <v>394</v>
      </c>
      <c r="B28" s="54" t="s">
        <v>314</v>
      </c>
      <c r="C28" s="55" t="s">
        <v>385</v>
      </c>
      <c r="D28" s="56" t="s">
        <v>395</v>
      </c>
      <c r="E28" s="60" t="s">
        <v>396</v>
      </c>
      <c r="F28" s="58">
        <v>500000</v>
      </c>
      <c r="G28" s="58">
        <v>500000</v>
      </c>
    </row>
    <row r="29" spans="1:7" ht="25.5">
      <c r="A29" s="38" t="s">
        <v>397</v>
      </c>
      <c r="B29" s="54" t="s">
        <v>398</v>
      </c>
      <c r="C29" s="55" t="s">
        <v>399</v>
      </c>
      <c r="D29" s="56" t="s">
        <v>400</v>
      </c>
      <c r="E29" s="57" t="s">
        <v>401</v>
      </c>
      <c r="F29" s="58">
        <v>400000</v>
      </c>
      <c r="G29" s="58">
        <v>400000</v>
      </c>
    </row>
    <row r="30" spans="1:7" ht="25.5">
      <c r="A30" s="38" t="s">
        <v>402</v>
      </c>
      <c r="B30" s="54" t="s">
        <v>367</v>
      </c>
      <c r="C30" s="55" t="s">
        <v>375</v>
      </c>
      <c r="D30" s="56" t="s">
        <v>403</v>
      </c>
      <c r="E30" s="57" t="s">
        <v>404</v>
      </c>
      <c r="F30" s="58">
        <v>340000</v>
      </c>
      <c r="G30" s="58">
        <v>340000</v>
      </c>
    </row>
    <row r="31" spans="1:7" ht="38.25">
      <c r="A31" s="38" t="s">
        <v>405</v>
      </c>
      <c r="B31" s="54" t="s">
        <v>406</v>
      </c>
      <c r="C31" s="55" t="s">
        <v>407</v>
      </c>
      <c r="D31" s="56" t="s">
        <v>408</v>
      </c>
      <c r="E31" s="57" t="s">
        <v>409</v>
      </c>
      <c r="F31" s="58">
        <v>1195000</v>
      </c>
      <c r="G31" s="58">
        <v>1195000</v>
      </c>
    </row>
    <row r="32" spans="1:7" ht="38.25">
      <c r="A32" s="38" t="s">
        <v>410</v>
      </c>
      <c r="B32" s="54" t="s">
        <v>406</v>
      </c>
      <c r="C32" s="55" t="s">
        <v>411</v>
      </c>
      <c r="D32" s="56" t="s">
        <v>412</v>
      </c>
      <c r="E32" s="57" t="s">
        <v>413</v>
      </c>
      <c r="F32" s="58">
        <v>217000</v>
      </c>
      <c r="G32" s="58">
        <v>217000</v>
      </c>
    </row>
    <row r="33" spans="1:7" ht="38.25">
      <c r="A33" s="38" t="s">
        <v>414</v>
      </c>
      <c r="B33" s="54" t="s">
        <v>314</v>
      </c>
      <c r="C33" s="55" t="s">
        <v>415</v>
      </c>
      <c r="D33" s="61" t="s">
        <v>416</v>
      </c>
      <c r="E33" s="57" t="s">
        <v>417</v>
      </c>
      <c r="F33" s="58">
        <v>1354000</v>
      </c>
      <c r="G33" s="58">
        <v>1354000</v>
      </c>
    </row>
    <row r="34" spans="1:7" ht="38.25">
      <c r="A34" s="38" t="s">
        <v>418</v>
      </c>
      <c r="B34" s="54" t="s">
        <v>314</v>
      </c>
      <c r="C34" s="55" t="s">
        <v>415</v>
      </c>
      <c r="D34" s="61" t="s">
        <v>419</v>
      </c>
      <c r="E34" s="57" t="s">
        <v>420</v>
      </c>
      <c r="F34" s="58">
        <v>758000</v>
      </c>
      <c r="G34" s="58">
        <v>758000</v>
      </c>
    </row>
    <row r="35" spans="1:7" ht="25.5">
      <c r="A35" s="38" t="s">
        <v>421</v>
      </c>
      <c r="B35" s="54" t="s">
        <v>398</v>
      </c>
      <c r="C35" s="55" t="s">
        <v>399</v>
      </c>
      <c r="D35" s="62" t="s">
        <v>422</v>
      </c>
      <c r="E35" s="63" t="s">
        <v>423</v>
      </c>
      <c r="F35" s="58">
        <v>335000</v>
      </c>
      <c r="G35" s="58">
        <v>335000</v>
      </c>
    </row>
    <row r="36" spans="1:7" ht="38.25">
      <c r="A36" s="38" t="s">
        <v>424</v>
      </c>
      <c r="B36" s="54" t="s">
        <v>314</v>
      </c>
      <c r="C36" s="55" t="s">
        <v>415</v>
      </c>
      <c r="D36" s="62" t="s">
        <v>425</v>
      </c>
      <c r="E36" s="63" t="s">
        <v>426</v>
      </c>
      <c r="F36" s="58">
        <v>1470000</v>
      </c>
      <c r="G36" s="58">
        <v>1470000</v>
      </c>
    </row>
    <row r="37" spans="1:7" ht="25.5">
      <c r="A37" s="38" t="s">
        <v>427</v>
      </c>
      <c r="B37" s="54" t="s">
        <v>314</v>
      </c>
      <c r="C37" s="55" t="s">
        <v>315</v>
      </c>
      <c r="D37" s="56" t="s">
        <v>428</v>
      </c>
      <c r="E37" s="57" t="s">
        <v>429</v>
      </c>
      <c r="F37" s="58">
        <v>79704.61</v>
      </c>
      <c r="G37" s="58">
        <v>79704.61</v>
      </c>
    </row>
    <row r="38" spans="1:7" ht="25.5">
      <c r="A38" s="38" t="s">
        <v>430</v>
      </c>
      <c r="B38" s="54" t="s">
        <v>314</v>
      </c>
      <c r="C38" s="55" t="s">
        <v>315</v>
      </c>
      <c r="D38" s="64" t="s">
        <v>431</v>
      </c>
      <c r="E38" s="57" t="s">
        <v>432</v>
      </c>
      <c r="F38" s="58">
        <v>130312.69</v>
      </c>
      <c r="G38" s="58">
        <v>130312.69</v>
      </c>
    </row>
    <row r="39" spans="1:7" ht="25.5">
      <c r="A39" s="38" t="s">
        <v>433</v>
      </c>
      <c r="B39" s="54" t="s">
        <v>314</v>
      </c>
      <c r="C39" s="55" t="s">
        <v>315</v>
      </c>
      <c r="D39" s="56" t="s">
        <v>434</v>
      </c>
      <c r="E39" s="57" t="s">
        <v>435</v>
      </c>
      <c r="F39" s="58">
        <v>45811.9</v>
      </c>
      <c r="G39" s="58">
        <v>0</v>
      </c>
    </row>
    <row r="40" spans="1:7" ht="25.5">
      <c r="A40" s="38" t="s">
        <v>436</v>
      </c>
      <c r="B40" s="54" t="s">
        <v>314</v>
      </c>
      <c r="C40" s="55" t="s">
        <v>315</v>
      </c>
      <c r="D40" s="56" t="s">
        <v>437</v>
      </c>
      <c r="E40" s="57" t="s">
        <v>438</v>
      </c>
      <c r="F40" s="58">
        <v>317462.31</v>
      </c>
      <c r="G40" s="58">
        <v>317462.31</v>
      </c>
    </row>
    <row r="41" spans="1:7" ht="25.5">
      <c r="A41" s="38" t="s">
        <v>439</v>
      </c>
      <c r="B41" s="54" t="s">
        <v>314</v>
      </c>
      <c r="C41" s="55" t="s">
        <v>315</v>
      </c>
      <c r="D41" s="56" t="s">
        <v>440</v>
      </c>
      <c r="E41" s="57" t="s">
        <v>441</v>
      </c>
      <c r="F41" s="58">
        <v>61233.14</v>
      </c>
      <c r="G41" s="58">
        <v>61233.14</v>
      </c>
    </row>
    <row r="42" spans="1:7" ht="25.5">
      <c r="A42" s="38" t="s">
        <v>442</v>
      </c>
      <c r="B42" s="54" t="s">
        <v>314</v>
      </c>
      <c r="C42" s="55" t="s">
        <v>315</v>
      </c>
      <c r="D42" s="56" t="s">
        <v>443</v>
      </c>
      <c r="E42" s="57" t="s">
        <v>444</v>
      </c>
      <c r="F42" s="58">
        <v>320092.25</v>
      </c>
      <c r="G42" s="58">
        <v>0</v>
      </c>
    </row>
    <row r="43" spans="1:7" ht="25.5">
      <c r="A43" s="38" t="s">
        <v>445</v>
      </c>
      <c r="B43" s="54" t="s">
        <v>314</v>
      </c>
      <c r="C43" s="55" t="s">
        <v>315</v>
      </c>
      <c r="D43" s="56" t="s">
        <v>446</v>
      </c>
      <c r="E43" s="57" t="s">
        <v>447</v>
      </c>
      <c r="F43" s="58">
        <v>52831.85</v>
      </c>
      <c r="G43" s="58">
        <v>52831.85</v>
      </c>
    </row>
    <row r="44" spans="1:7" s="71" customFormat="1" ht="38.25">
      <c r="A44" s="65" t="s">
        <v>448</v>
      </c>
      <c r="B44" s="66" t="s">
        <v>352</v>
      </c>
      <c r="C44" s="67" t="s">
        <v>353</v>
      </c>
      <c r="D44" s="68" t="s">
        <v>449</v>
      </c>
      <c r="E44" s="69" t="s">
        <v>450</v>
      </c>
      <c r="F44" s="70">
        <v>300000</v>
      </c>
      <c r="G44" s="70">
        <v>300000</v>
      </c>
    </row>
    <row r="45" spans="1:7" s="71" customFormat="1" ht="25.5">
      <c r="A45" s="65" t="s">
        <v>451</v>
      </c>
      <c r="B45" s="66" t="s">
        <v>398</v>
      </c>
      <c r="C45" s="67" t="s">
        <v>399</v>
      </c>
      <c r="D45" s="68" t="s">
        <v>452</v>
      </c>
      <c r="E45" s="69" t="s">
        <v>453</v>
      </c>
      <c r="F45" s="70">
        <v>1110000</v>
      </c>
      <c r="G45" s="70">
        <v>1110000</v>
      </c>
    </row>
    <row r="46" spans="1:7" s="71" customFormat="1" ht="25.5">
      <c r="A46" s="65" t="s">
        <v>454</v>
      </c>
      <c r="B46" s="66" t="s">
        <v>367</v>
      </c>
      <c r="C46" s="67" t="s">
        <v>368</v>
      </c>
      <c r="D46" s="68" t="s">
        <v>455</v>
      </c>
      <c r="E46" s="69" t="s">
        <v>456</v>
      </c>
      <c r="F46" s="70">
        <v>1800000</v>
      </c>
      <c r="G46" s="70">
        <v>1800000</v>
      </c>
    </row>
    <row r="47" spans="1:7" s="71" customFormat="1" ht="25.5">
      <c r="A47" s="65" t="s">
        <v>457</v>
      </c>
      <c r="B47" s="72" t="s">
        <v>367</v>
      </c>
      <c r="C47" s="67" t="s">
        <v>368</v>
      </c>
      <c r="D47" s="68" t="s">
        <v>458</v>
      </c>
      <c r="E47" s="69" t="s">
        <v>459</v>
      </c>
      <c r="F47" s="70">
        <v>100000</v>
      </c>
      <c r="G47" s="70">
        <v>100000</v>
      </c>
    </row>
    <row r="48" spans="1:7" s="71" customFormat="1" ht="38.25">
      <c r="A48" s="65" t="s">
        <v>460</v>
      </c>
      <c r="B48" s="66" t="s">
        <v>314</v>
      </c>
      <c r="C48" s="67" t="s">
        <v>385</v>
      </c>
      <c r="D48" s="68" t="s">
        <v>461</v>
      </c>
      <c r="E48" s="69" t="s">
        <v>462</v>
      </c>
      <c r="F48" s="70">
        <v>1234774.3999999999</v>
      </c>
      <c r="G48" s="70">
        <v>1934774.4</v>
      </c>
    </row>
    <row r="49" spans="1:7" s="71" customFormat="1" ht="38.25">
      <c r="A49" s="65" t="s">
        <v>463</v>
      </c>
      <c r="B49" s="66" t="s">
        <v>314</v>
      </c>
      <c r="C49" s="67" t="s">
        <v>385</v>
      </c>
      <c r="D49" s="68" t="s">
        <v>464</v>
      </c>
      <c r="E49" s="69" t="s">
        <v>465</v>
      </c>
      <c r="F49" s="70">
        <v>300000</v>
      </c>
      <c r="G49" s="70">
        <v>300000</v>
      </c>
    </row>
    <row r="50" spans="1:7" s="71" customFormat="1" ht="38.25">
      <c r="A50" s="65" t="s">
        <v>466</v>
      </c>
      <c r="B50" s="66" t="s">
        <v>314</v>
      </c>
      <c r="C50" s="67" t="s">
        <v>385</v>
      </c>
      <c r="D50" s="68" t="s">
        <v>467</v>
      </c>
      <c r="E50" s="69" t="s">
        <v>468</v>
      </c>
      <c r="F50" s="70">
        <v>460000</v>
      </c>
      <c r="G50" s="70">
        <v>460000</v>
      </c>
    </row>
    <row r="51" spans="1:7" s="71" customFormat="1" ht="38.25">
      <c r="A51" s="65" t="s">
        <v>469</v>
      </c>
      <c r="B51" s="66" t="s">
        <v>314</v>
      </c>
      <c r="C51" s="67" t="s">
        <v>385</v>
      </c>
      <c r="D51" s="68" t="s">
        <v>470</v>
      </c>
      <c r="E51" s="69" t="s">
        <v>471</v>
      </c>
      <c r="F51" s="70">
        <v>290000</v>
      </c>
      <c r="G51" s="70">
        <v>290000</v>
      </c>
    </row>
    <row r="52" spans="1:7" s="71" customFormat="1" ht="38.25">
      <c r="A52" s="65" t="s">
        <v>472</v>
      </c>
      <c r="B52" s="66" t="s">
        <v>314</v>
      </c>
      <c r="C52" s="67" t="s">
        <v>385</v>
      </c>
      <c r="D52" s="68" t="s">
        <v>473</v>
      </c>
      <c r="E52" s="69" t="s">
        <v>474</v>
      </c>
      <c r="F52" s="70">
        <v>300259.34999999998</v>
      </c>
      <c r="G52" s="70">
        <v>300259.34999999998</v>
      </c>
    </row>
    <row r="53" spans="1:7" s="71" customFormat="1" ht="51">
      <c r="A53" s="65" t="s">
        <v>475</v>
      </c>
      <c r="B53" s="66" t="s">
        <v>314</v>
      </c>
      <c r="C53" s="67" t="s">
        <v>385</v>
      </c>
      <c r="D53" s="68" t="s">
        <v>476</v>
      </c>
      <c r="E53" s="69" t="s">
        <v>477</v>
      </c>
      <c r="F53" s="70">
        <v>197000</v>
      </c>
      <c r="G53" s="70">
        <v>197000</v>
      </c>
    </row>
    <row r="54" spans="1:7" s="71" customFormat="1" ht="38.25">
      <c r="A54" s="65" t="s">
        <v>478</v>
      </c>
      <c r="B54" s="66" t="s">
        <v>314</v>
      </c>
      <c r="C54" s="67" t="s">
        <v>385</v>
      </c>
      <c r="D54" s="68" t="s">
        <v>479</v>
      </c>
      <c r="E54" s="69" t="s">
        <v>480</v>
      </c>
      <c r="F54" s="70">
        <v>185000</v>
      </c>
      <c r="G54" s="70">
        <v>185000</v>
      </c>
    </row>
    <row r="55" spans="1:7" s="71" customFormat="1" ht="63.75">
      <c r="A55" s="65" t="s">
        <v>481</v>
      </c>
      <c r="B55" s="66" t="s">
        <v>314</v>
      </c>
      <c r="C55" s="67" t="s">
        <v>385</v>
      </c>
      <c r="D55" s="68" t="s">
        <v>482</v>
      </c>
      <c r="E55" s="69" t="s">
        <v>483</v>
      </c>
      <c r="F55" s="70">
        <v>52843.25</v>
      </c>
      <c r="G55" s="70">
        <v>52843.25</v>
      </c>
    </row>
    <row r="56" spans="1:7" s="71" customFormat="1" ht="51">
      <c r="A56" s="65" t="s">
        <v>484</v>
      </c>
      <c r="B56" s="66" t="s">
        <v>314</v>
      </c>
      <c r="C56" s="67" t="s">
        <v>385</v>
      </c>
      <c r="D56" s="68" t="s">
        <v>485</v>
      </c>
      <c r="E56" s="69" t="s">
        <v>486</v>
      </c>
      <c r="F56" s="70">
        <v>392000</v>
      </c>
      <c r="G56" s="70">
        <v>392000</v>
      </c>
    </row>
    <row r="57" spans="1:7" s="71" customFormat="1" ht="38.25">
      <c r="A57" s="65" t="s">
        <v>487</v>
      </c>
      <c r="B57" s="66" t="s">
        <v>314</v>
      </c>
      <c r="C57" s="67" t="s">
        <v>385</v>
      </c>
      <c r="D57" s="68" t="s">
        <v>488</v>
      </c>
      <c r="E57" s="69" t="s">
        <v>489</v>
      </c>
      <c r="F57" s="70">
        <v>550000</v>
      </c>
      <c r="G57" s="70">
        <v>550000</v>
      </c>
    </row>
    <row r="58" spans="1:7" s="71" customFormat="1" ht="51">
      <c r="A58" s="65" t="s">
        <v>490</v>
      </c>
      <c r="B58" s="66" t="s">
        <v>314</v>
      </c>
      <c r="C58" s="67" t="s">
        <v>385</v>
      </c>
      <c r="D58" s="68" t="s">
        <v>491</v>
      </c>
      <c r="E58" s="69" t="s">
        <v>492</v>
      </c>
      <c r="F58" s="70">
        <v>639500</v>
      </c>
      <c r="G58" s="70">
        <v>639500</v>
      </c>
    </row>
    <row r="59" spans="1:7" s="71" customFormat="1" ht="38.25">
      <c r="A59" s="65" t="s">
        <v>493</v>
      </c>
      <c r="B59" s="66" t="s">
        <v>314</v>
      </c>
      <c r="C59" s="67" t="s">
        <v>385</v>
      </c>
      <c r="D59" s="68" t="s">
        <v>494</v>
      </c>
      <c r="E59" s="69" t="s">
        <v>495</v>
      </c>
      <c r="F59" s="70">
        <v>770000</v>
      </c>
      <c r="G59" s="70">
        <v>770000</v>
      </c>
    </row>
    <row r="60" spans="1:7" s="71" customFormat="1" ht="38.25">
      <c r="A60" s="65" t="s">
        <v>496</v>
      </c>
      <c r="B60" s="66" t="s">
        <v>314</v>
      </c>
      <c r="C60" s="67" t="s">
        <v>385</v>
      </c>
      <c r="D60" s="68" t="s">
        <v>497</v>
      </c>
      <c r="E60" s="69" t="s">
        <v>498</v>
      </c>
      <c r="F60" s="70">
        <v>400000</v>
      </c>
      <c r="G60" s="70">
        <v>400000</v>
      </c>
    </row>
    <row r="61" spans="1:7" s="71" customFormat="1" ht="38.25">
      <c r="A61" s="65" t="s">
        <v>499</v>
      </c>
      <c r="B61" s="66" t="s">
        <v>314</v>
      </c>
      <c r="C61" s="67" t="s">
        <v>385</v>
      </c>
      <c r="D61" s="68" t="s">
        <v>500</v>
      </c>
      <c r="E61" s="69" t="s">
        <v>501</v>
      </c>
      <c r="F61" s="70">
        <v>1516900</v>
      </c>
      <c r="G61" s="70">
        <v>1516900</v>
      </c>
    </row>
    <row r="62" spans="1:7" s="71" customFormat="1" ht="38.25">
      <c r="A62" s="65" t="s">
        <v>502</v>
      </c>
      <c r="B62" s="66" t="s">
        <v>314</v>
      </c>
      <c r="C62" s="67" t="s">
        <v>385</v>
      </c>
      <c r="D62" s="67" t="s">
        <v>503</v>
      </c>
      <c r="E62" s="69" t="s">
        <v>504</v>
      </c>
      <c r="F62" s="70">
        <v>938000</v>
      </c>
      <c r="G62" s="70">
        <v>938000</v>
      </c>
    </row>
    <row r="63" spans="1:7" s="71" customFormat="1" ht="38.25">
      <c r="A63" s="65" t="s">
        <v>505</v>
      </c>
      <c r="B63" s="66" t="s">
        <v>314</v>
      </c>
      <c r="C63" s="67" t="s">
        <v>385</v>
      </c>
      <c r="D63" s="67" t="s">
        <v>506</v>
      </c>
      <c r="E63" s="69" t="s">
        <v>507</v>
      </c>
      <c r="F63" s="70">
        <v>862000</v>
      </c>
      <c r="G63" s="70">
        <v>862000</v>
      </c>
    </row>
    <row r="64" spans="1:7" s="71" customFormat="1" ht="38.25">
      <c r="A64" s="65" t="s">
        <v>508</v>
      </c>
      <c r="B64" s="66" t="s">
        <v>314</v>
      </c>
      <c r="C64" s="67" t="s">
        <v>385</v>
      </c>
      <c r="D64" s="68" t="s">
        <v>509</v>
      </c>
      <c r="E64" s="69" t="s">
        <v>510</v>
      </c>
      <c r="F64" s="70">
        <v>350000</v>
      </c>
      <c r="G64" s="70">
        <v>350000</v>
      </c>
    </row>
    <row r="65" spans="1:7" s="71" customFormat="1" ht="25.5">
      <c r="A65" s="65" t="s">
        <v>511</v>
      </c>
      <c r="B65" s="66" t="s">
        <v>398</v>
      </c>
      <c r="C65" s="67" t="s">
        <v>399</v>
      </c>
      <c r="D65" s="68" t="s">
        <v>512</v>
      </c>
      <c r="E65" s="69" t="s">
        <v>513</v>
      </c>
      <c r="F65" s="70">
        <v>700000</v>
      </c>
      <c r="G65" s="70">
        <v>700000</v>
      </c>
    </row>
    <row r="66" spans="1:7" s="71" customFormat="1" ht="25.5">
      <c r="A66" s="65" t="s">
        <v>514</v>
      </c>
      <c r="B66" s="66" t="s">
        <v>398</v>
      </c>
      <c r="C66" s="67" t="s">
        <v>399</v>
      </c>
      <c r="D66" s="68" t="s">
        <v>515</v>
      </c>
      <c r="E66" s="69" t="s">
        <v>516</v>
      </c>
      <c r="F66" s="70">
        <v>600000</v>
      </c>
      <c r="G66" s="70">
        <v>600000</v>
      </c>
    </row>
    <row r="67" spans="1:7" s="71" customFormat="1" ht="25.5">
      <c r="A67" s="65" t="s">
        <v>517</v>
      </c>
      <c r="B67" s="66" t="s">
        <v>367</v>
      </c>
      <c r="C67" s="67" t="s">
        <v>375</v>
      </c>
      <c r="D67" s="68" t="s">
        <v>518</v>
      </c>
      <c r="E67" s="69" t="s">
        <v>519</v>
      </c>
      <c r="F67" s="70">
        <v>150000</v>
      </c>
      <c r="G67" s="70">
        <v>150000</v>
      </c>
    </row>
    <row r="68" spans="1:7" s="71" customFormat="1" ht="25.5">
      <c r="A68" s="65" t="s">
        <v>520</v>
      </c>
      <c r="B68" s="66" t="s">
        <v>314</v>
      </c>
      <c r="C68" s="67" t="s">
        <v>315</v>
      </c>
      <c r="D68" s="62" t="s">
        <v>521</v>
      </c>
      <c r="E68" s="63" t="s">
        <v>522</v>
      </c>
      <c r="F68" s="70">
        <v>11673.28</v>
      </c>
      <c r="G68" s="70">
        <v>11673.28</v>
      </c>
    </row>
    <row r="69" spans="1:7" s="71" customFormat="1" ht="25.5">
      <c r="A69" s="65" t="s">
        <v>523</v>
      </c>
      <c r="B69" s="66" t="s">
        <v>314</v>
      </c>
      <c r="C69" s="67" t="s">
        <v>315</v>
      </c>
      <c r="D69" s="68" t="s">
        <v>524</v>
      </c>
      <c r="E69" s="63" t="s">
        <v>525</v>
      </c>
      <c r="F69" s="70">
        <v>19983.599999999999</v>
      </c>
      <c r="G69" s="70">
        <v>19983.599999999999</v>
      </c>
    </row>
    <row r="70" spans="1:7" s="71" customFormat="1" ht="25.5">
      <c r="A70" s="65" t="s">
        <v>526</v>
      </c>
      <c r="B70" s="66" t="s">
        <v>314</v>
      </c>
      <c r="C70" s="67" t="s">
        <v>315</v>
      </c>
      <c r="D70" s="68" t="s">
        <v>527</v>
      </c>
      <c r="E70" s="63" t="s">
        <v>528</v>
      </c>
      <c r="F70" s="70">
        <v>20000</v>
      </c>
      <c r="G70" s="70">
        <v>20000</v>
      </c>
    </row>
    <row r="71" spans="1:7" s="71" customFormat="1" ht="38.25">
      <c r="A71" s="65" t="s">
        <v>529</v>
      </c>
      <c r="B71" s="66" t="s">
        <v>314</v>
      </c>
      <c r="C71" s="67" t="s">
        <v>315</v>
      </c>
      <c r="D71" s="68" t="s">
        <v>530</v>
      </c>
      <c r="E71" s="63" t="s">
        <v>531</v>
      </c>
      <c r="F71" s="70">
        <v>19600</v>
      </c>
      <c r="G71" s="70">
        <v>19600</v>
      </c>
    </row>
    <row r="72" spans="1:7" s="71" customFormat="1" ht="25.5">
      <c r="A72" s="65" t="s">
        <v>532</v>
      </c>
      <c r="B72" s="66" t="s">
        <v>314</v>
      </c>
      <c r="C72" s="67" t="s">
        <v>315</v>
      </c>
      <c r="D72" s="68" t="s">
        <v>533</v>
      </c>
      <c r="E72" s="63" t="s">
        <v>534</v>
      </c>
      <c r="F72" s="70">
        <v>20000</v>
      </c>
      <c r="G72" s="70">
        <v>20000</v>
      </c>
    </row>
    <row r="73" spans="1:7" s="71" customFormat="1" ht="25.5">
      <c r="A73" s="65" t="s">
        <v>535</v>
      </c>
      <c r="B73" s="66" t="s">
        <v>314</v>
      </c>
      <c r="C73" s="67" t="s">
        <v>315</v>
      </c>
      <c r="D73" s="62" t="s">
        <v>536</v>
      </c>
      <c r="E73" s="63" t="s">
        <v>537</v>
      </c>
      <c r="F73" s="70">
        <v>18492.349999999999</v>
      </c>
      <c r="G73" s="70">
        <v>18492.349999999999</v>
      </c>
    </row>
    <row r="74" spans="1:7" s="71" customFormat="1" ht="38.25">
      <c r="A74" s="65" t="s">
        <v>538</v>
      </c>
      <c r="B74" s="66" t="s">
        <v>314</v>
      </c>
      <c r="C74" s="67" t="s">
        <v>315</v>
      </c>
      <c r="D74" s="68" t="s">
        <v>539</v>
      </c>
      <c r="E74" s="63" t="s">
        <v>540</v>
      </c>
      <c r="F74" s="70">
        <v>20000</v>
      </c>
      <c r="G74" s="70">
        <v>20000</v>
      </c>
    </row>
    <row r="75" spans="1:7" s="71" customFormat="1" ht="38.25">
      <c r="A75" s="65" t="s">
        <v>541</v>
      </c>
      <c r="B75" s="66" t="s">
        <v>406</v>
      </c>
      <c r="C75" s="67" t="s">
        <v>407</v>
      </c>
      <c r="D75" s="68" t="s">
        <v>542</v>
      </c>
      <c r="E75" s="69" t="s">
        <v>543</v>
      </c>
      <c r="F75" s="70">
        <v>1075720</v>
      </c>
      <c r="G75" s="70">
        <v>1075720</v>
      </c>
    </row>
    <row r="76" spans="1:7" s="71" customFormat="1" ht="38.25">
      <c r="A76" s="65" t="s">
        <v>544</v>
      </c>
      <c r="B76" s="66" t="s">
        <v>406</v>
      </c>
      <c r="C76" s="67" t="s">
        <v>407</v>
      </c>
      <c r="D76" s="68" t="s">
        <v>545</v>
      </c>
      <c r="E76" s="69" t="s">
        <v>546</v>
      </c>
      <c r="F76" s="70">
        <v>1515000</v>
      </c>
      <c r="G76" s="70">
        <v>2070000</v>
      </c>
    </row>
    <row r="77" spans="1:7" s="71" customFormat="1" ht="38.25">
      <c r="A77" s="65" t="s">
        <v>547</v>
      </c>
      <c r="B77" s="66" t="s">
        <v>406</v>
      </c>
      <c r="C77" s="67" t="s">
        <v>407</v>
      </c>
      <c r="D77" s="62" t="s">
        <v>548</v>
      </c>
      <c r="E77" s="69" t="s">
        <v>549</v>
      </c>
      <c r="F77" s="70">
        <v>1760000</v>
      </c>
      <c r="G77" s="70">
        <v>1760000</v>
      </c>
    </row>
    <row r="78" spans="1:7" s="71" customFormat="1" ht="38.25">
      <c r="A78" s="65" t="s">
        <v>550</v>
      </c>
      <c r="B78" s="66" t="s">
        <v>406</v>
      </c>
      <c r="C78" s="67" t="s">
        <v>407</v>
      </c>
      <c r="D78" s="68" t="s">
        <v>551</v>
      </c>
      <c r="E78" s="69" t="s">
        <v>552</v>
      </c>
      <c r="F78" s="70">
        <v>3495000</v>
      </c>
      <c r="G78" s="70">
        <v>3495000</v>
      </c>
    </row>
    <row r="79" spans="1:7" s="71" customFormat="1" ht="38.25">
      <c r="A79" s="65" t="s">
        <v>553</v>
      </c>
      <c r="B79" s="66" t="s">
        <v>406</v>
      </c>
      <c r="C79" s="67" t="s">
        <v>407</v>
      </c>
      <c r="D79" s="68" t="s">
        <v>554</v>
      </c>
      <c r="E79" s="69" t="s">
        <v>555</v>
      </c>
      <c r="F79" s="70">
        <v>1416000</v>
      </c>
      <c r="G79" s="70">
        <v>1416000</v>
      </c>
    </row>
    <row r="80" spans="1:7" s="71" customFormat="1" ht="38.25">
      <c r="A80" s="65" t="s">
        <v>556</v>
      </c>
      <c r="B80" s="66" t="s">
        <v>406</v>
      </c>
      <c r="C80" s="67" t="s">
        <v>407</v>
      </c>
      <c r="D80" s="68" t="s">
        <v>557</v>
      </c>
      <c r="E80" s="69" t="s">
        <v>558</v>
      </c>
      <c r="F80" s="70">
        <v>3750000</v>
      </c>
      <c r="G80" s="70">
        <v>3986721.67</v>
      </c>
    </row>
    <row r="81" spans="1:7" s="71" customFormat="1" ht="38.25">
      <c r="A81" s="65" t="s">
        <v>559</v>
      </c>
      <c r="B81" s="66" t="s">
        <v>406</v>
      </c>
      <c r="C81" s="67" t="s">
        <v>407</v>
      </c>
      <c r="D81" s="68" t="s">
        <v>560</v>
      </c>
      <c r="E81" s="69" t="s">
        <v>561</v>
      </c>
      <c r="F81" s="70">
        <v>398398.82</v>
      </c>
      <c r="G81" s="70">
        <v>0</v>
      </c>
    </row>
    <row r="82" spans="1:7" s="71" customFormat="1" ht="38.25">
      <c r="A82" s="65" t="s">
        <v>562</v>
      </c>
      <c r="B82" s="66" t="s">
        <v>406</v>
      </c>
      <c r="C82" s="67" t="s">
        <v>407</v>
      </c>
      <c r="D82" s="68" t="s">
        <v>563</v>
      </c>
      <c r="E82" s="69" t="s">
        <v>564</v>
      </c>
      <c r="F82" s="70">
        <v>970000</v>
      </c>
      <c r="G82" s="70">
        <v>970000</v>
      </c>
    </row>
    <row r="83" spans="1:7" s="71" customFormat="1" ht="38.25">
      <c r="A83" s="65" t="s">
        <v>565</v>
      </c>
      <c r="B83" s="66" t="s">
        <v>406</v>
      </c>
      <c r="C83" s="67" t="s">
        <v>407</v>
      </c>
      <c r="D83" s="68" t="s">
        <v>566</v>
      </c>
      <c r="E83" s="69" t="s">
        <v>567</v>
      </c>
      <c r="F83" s="70">
        <v>356200</v>
      </c>
      <c r="G83" s="70">
        <v>356200</v>
      </c>
    </row>
    <row r="84" spans="1:7" s="71" customFormat="1" ht="38.25">
      <c r="A84" s="65" t="s">
        <v>568</v>
      </c>
      <c r="B84" s="66" t="s">
        <v>406</v>
      </c>
      <c r="C84" s="67" t="s">
        <v>407</v>
      </c>
      <c r="D84" s="68" t="s">
        <v>569</v>
      </c>
      <c r="E84" s="69" t="s">
        <v>570</v>
      </c>
      <c r="F84" s="70">
        <v>3850000</v>
      </c>
      <c r="G84" s="70">
        <v>3850000</v>
      </c>
    </row>
    <row r="85" spans="1:7" s="71" customFormat="1" ht="38.25">
      <c r="A85" s="65" t="s">
        <v>571</v>
      </c>
      <c r="B85" s="66" t="s">
        <v>406</v>
      </c>
      <c r="C85" s="67" t="s">
        <v>407</v>
      </c>
      <c r="D85" s="73" t="s">
        <v>572</v>
      </c>
      <c r="E85" s="69" t="s">
        <v>573</v>
      </c>
      <c r="F85" s="70">
        <v>2312903.08</v>
      </c>
      <c r="G85" s="70">
        <v>2312903.08</v>
      </c>
    </row>
    <row r="86" spans="1:7" s="71" customFormat="1" ht="38.25">
      <c r="A86" s="65" t="s">
        <v>574</v>
      </c>
      <c r="B86" s="66" t="s">
        <v>406</v>
      </c>
      <c r="C86" s="67" t="s">
        <v>407</v>
      </c>
      <c r="D86" s="68" t="s">
        <v>575</v>
      </c>
      <c r="E86" s="69" t="s">
        <v>576</v>
      </c>
      <c r="F86" s="70">
        <v>1050000</v>
      </c>
      <c r="G86" s="70">
        <v>1050000</v>
      </c>
    </row>
    <row r="87" spans="1:7" s="71" customFormat="1" ht="38.25">
      <c r="A87" s="65" t="s">
        <v>577</v>
      </c>
      <c r="B87" s="66" t="s">
        <v>406</v>
      </c>
      <c r="C87" s="67" t="s">
        <v>407</v>
      </c>
      <c r="D87" s="73" t="s">
        <v>578</v>
      </c>
      <c r="E87" s="69" t="s">
        <v>579</v>
      </c>
      <c r="F87" s="70">
        <v>1111201.08</v>
      </c>
      <c r="G87" s="70">
        <v>1111201.08</v>
      </c>
    </row>
    <row r="88" spans="1:7" s="71" customFormat="1" ht="38.25">
      <c r="A88" s="65" t="s">
        <v>580</v>
      </c>
      <c r="B88" s="66" t="s">
        <v>406</v>
      </c>
      <c r="C88" s="67" t="s">
        <v>407</v>
      </c>
      <c r="D88" s="68" t="s">
        <v>581</v>
      </c>
      <c r="E88" s="69" t="s">
        <v>582</v>
      </c>
      <c r="F88" s="70">
        <v>550000</v>
      </c>
      <c r="G88" s="70">
        <v>0</v>
      </c>
    </row>
    <row r="89" spans="1:7" s="71" customFormat="1" ht="38.25">
      <c r="A89" s="65" t="s">
        <v>583</v>
      </c>
      <c r="B89" s="66" t="s">
        <v>406</v>
      </c>
      <c r="C89" s="67" t="s">
        <v>407</v>
      </c>
      <c r="D89" s="68" t="s">
        <v>584</v>
      </c>
      <c r="E89" s="69" t="s">
        <v>585</v>
      </c>
      <c r="F89" s="70">
        <v>285000</v>
      </c>
      <c r="G89" s="70">
        <v>285000</v>
      </c>
    </row>
    <row r="90" spans="1:7" s="71" customFormat="1" ht="38.25">
      <c r="A90" s="65" t="s">
        <v>586</v>
      </c>
      <c r="B90" s="66" t="s">
        <v>406</v>
      </c>
      <c r="C90" s="67" t="s">
        <v>407</v>
      </c>
      <c r="D90" s="68" t="s">
        <v>587</v>
      </c>
      <c r="E90" s="69" t="s">
        <v>588</v>
      </c>
      <c r="F90" s="70">
        <v>1321720.3</v>
      </c>
      <c r="G90" s="70">
        <v>1321720.3</v>
      </c>
    </row>
    <row r="91" spans="1:7" s="71" customFormat="1" ht="38.25">
      <c r="A91" s="65" t="s">
        <v>589</v>
      </c>
      <c r="B91" s="66" t="s">
        <v>406</v>
      </c>
      <c r="C91" s="67" t="s">
        <v>407</v>
      </c>
      <c r="D91" s="68" t="s">
        <v>590</v>
      </c>
      <c r="E91" s="69" t="s">
        <v>591</v>
      </c>
      <c r="F91" s="70">
        <v>305000</v>
      </c>
      <c r="G91" s="70">
        <v>305000</v>
      </c>
    </row>
    <row r="92" spans="1:7" s="71" customFormat="1" ht="38.25">
      <c r="A92" s="65" t="s">
        <v>592</v>
      </c>
      <c r="B92" s="66" t="s">
        <v>406</v>
      </c>
      <c r="C92" s="67" t="s">
        <v>407</v>
      </c>
      <c r="D92" s="68" t="s">
        <v>593</v>
      </c>
      <c r="E92" s="69" t="s">
        <v>594</v>
      </c>
      <c r="F92" s="70">
        <v>508000</v>
      </c>
      <c r="G92" s="70">
        <v>508000</v>
      </c>
    </row>
    <row r="93" spans="1:7" s="71" customFormat="1" ht="38.25">
      <c r="A93" s="65" t="s">
        <v>595</v>
      </c>
      <c r="B93" s="66" t="s">
        <v>406</v>
      </c>
      <c r="C93" s="67" t="s">
        <v>407</v>
      </c>
      <c r="D93" s="68" t="s">
        <v>596</v>
      </c>
      <c r="E93" s="69" t="s">
        <v>597</v>
      </c>
      <c r="F93" s="70">
        <v>315000</v>
      </c>
      <c r="G93" s="70">
        <v>315000</v>
      </c>
    </row>
    <row r="94" spans="1:7" s="71" customFormat="1" ht="63.75">
      <c r="A94" s="65" t="s">
        <v>598</v>
      </c>
      <c r="B94" s="66" t="s">
        <v>406</v>
      </c>
      <c r="C94" s="67" t="s">
        <v>407</v>
      </c>
      <c r="D94" s="73" t="s">
        <v>599</v>
      </c>
      <c r="E94" s="69" t="s">
        <v>600</v>
      </c>
      <c r="F94" s="70">
        <v>60000</v>
      </c>
      <c r="G94" s="70">
        <v>60000</v>
      </c>
    </row>
    <row r="95" spans="1:7" s="71" customFormat="1" ht="38.25">
      <c r="A95" s="65" t="s">
        <v>601</v>
      </c>
      <c r="B95" s="66" t="s">
        <v>406</v>
      </c>
      <c r="C95" s="67" t="s">
        <v>407</v>
      </c>
      <c r="D95" s="68" t="s">
        <v>602</v>
      </c>
      <c r="E95" s="69" t="s">
        <v>603</v>
      </c>
      <c r="F95" s="70">
        <v>1997450.3</v>
      </c>
      <c r="G95" s="70">
        <v>3158472.56</v>
      </c>
    </row>
    <row r="96" spans="1:7" s="71" customFormat="1" ht="38.25">
      <c r="A96" s="65" t="s">
        <v>604</v>
      </c>
      <c r="B96" s="66" t="s">
        <v>406</v>
      </c>
      <c r="C96" s="67" t="s">
        <v>407</v>
      </c>
      <c r="D96" s="68" t="s">
        <v>605</v>
      </c>
      <c r="E96" s="69" t="s">
        <v>606</v>
      </c>
      <c r="F96" s="70">
        <v>1800000</v>
      </c>
      <c r="G96" s="70">
        <v>1800000</v>
      </c>
    </row>
    <row r="97" spans="1:7" s="71" customFormat="1" ht="38.25">
      <c r="A97" s="65" t="s">
        <v>607</v>
      </c>
      <c r="B97" s="66" t="s">
        <v>406</v>
      </c>
      <c r="C97" s="67" t="s">
        <v>407</v>
      </c>
      <c r="D97" s="68" t="s">
        <v>608</v>
      </c>
      <c r="E97" s="69" t="s">
        <v>609</v>
      </c>
      <c r="F97" s="70">
        <v>1350000</v>
      </c>
      <c r="G97" s="70">
        <v>2591460.42</v>
      </c>
    </row>
    <row r="98" spans="1:7" s="71" customFormat="1" ht="38.25">
      <c r="A98" s="65" t="s">
        <v>610</v>
      </c>
      <c r="B98" s="66" t="s">
        <v>406</v>
      </c>
      <c r="C98" s="67" t="s">
        <v>407</v>
      </c>
      <c r="D98" s="68" t="s">
        <v>611</v>
      </c>
      <c r="E98" s="69" t="s">
        <v>612</v>
      </c>
      <c r="F98" s="70">
        <v>1082000</v>
      </c>
      <c r="G98" s="70">
        <v>1082000</v>
      </c>
    </row>
    <row r="99" spans="1:7" s="71" customFormat="1" ht="38.25">
      <c r="A99" s="65" t="s">
        <v>613</v>
      </c>
      <c r="B99" s="66" t="s">
        <v>406</v>
      </c>
      <c r="C99" s="67" t="s">
        <v>407</v>
      </c>
      <c r="D99" s="68" t="s">
        <v>614</v>
      </c>
      <c r="E99" s="69" t="s">
        <v>615</v>
      </c>
      <c r="F99" s="70">
        <v>1910318.89</v>
      </c>
      <c r="G99" s="70">
        <v>1910318.89</v>
      </c>
    </row>
    <row r="100" spans="1:7" s="71" customFormat="1" ht="38.25">
      <c r="A100" s="65" t="s">
        <v>616</v>
      </c>
      <c r="B100" s="66" t="s">
        <v>406</v>
      </c>
      <c r="C100" s="67" t="s">
        <v>407</v>
      </c>
      <c r="D100" s="68" t="s">
        <v>617</v>
      </c>
      <c r="E100" s="69" t="s">
        <v>618</v>
      </c>
      <c r="F100" s="70">
        <v>153500</v>
      </c>
      <c r="G100" s="70">
        <v>153500</v>
      </c>
    </row>
    <row r="101" spans="1:7" s="71" customFormat="1" ht="38.25">
      <c r="A101" s="65" t="s">
        <v>619</v>
      </c>
      <c r="B101" s="66" t="s">
        <v>406</v>
      </c>
      <c r="C101" s="67" t="s">
        <v>407</v>
      </c>
      <c r="D101" s="68" t="s">
        <v>620</v>
      </c>
      <c r="E101" s="69" t="s">
        <v>621</v>
      </c>
      <c r="F101" s="70">
        <v>280000</v>
      </c>
      <c r="G101" s="70">
        <v>280000</v>
      </c>
    </row>
    <row r="102" spans="1:7" s="71" customFormat="1" ht="38.25">
      <c r="A102" s="65" t="s">
        <v>622</v>
      </c>
      <c r="B102" s="66" t="s">
        <v>406</v>
      </c>
      <c r="C102" s="67" t="s">
        <v>407</v>
      </c>
      <c r="D102" s="68" t="s">
        <v>623</v>
      </c>
      <c r="E102" s="69" t="s">
        <v>624</v>
      </c>
      <c r="F102" s="70">
        <v>235000</v>
      </c>
      <c r="G102" s="70">
        <v>235000</v>
      </c>
    </row>
    <row r="103" spans="1:7" s="71" customFormat="1" ht="38.25">
      <c r="A103" s="65" t="s">
        <v>625</v>
      </c>
      <c r="B103" s="66" t="s">
        <v>406</v>
      </c>
      <c r="C103" s="67" t="s">
        <v>407</v>
      </c>
      <c r="D103" s="68" t="s">
        <v>626</v>
      </c>
      <c r="E103" s="69" t="s">
        <v>627</v>
      </c>
      <c r="F103" s="70">
        <v>73254.19</v>
      </c>
      <c r="G103" s="70">
        <v>73254.19</v>
      </c>
    </row>
    <row r="104" spans="1:7" s="71" customFormat="1" ht="38.25">
      <c r="A104" s="65" t="s">
        <v>628</v>
      </c>
      <c r="B104" s="66" t="s">
        <v>406</v>
      </c>
      <c r="C104" s="67" t="s">
        <v>407</v>
      </c>
      <c r="D104" s="68" t="s">
        <v>629</v>
      </c>
      <c r="E104" s="69" t="s">
        <v>630</v>
      </c>
      <c r="F104" s="70">
        <v>561740</v>
      </c>
      <c r="G104" s="70">
        <v>561740</v>
      </c>
    </row>
    <row r="105" spans="1:7" s="71" customFormat="1" ht="38.25">
      <c r="A105" s="65" t="s">
        <v>631</v>
      </c>
      <c r="B105" s="66" t="s">
        <v>406</v>
      </c>
      <c r="C105" s="67" t="s">
        <v>407</v>
      </c>
      <c r="D105" s="68" t="s">
        <v>632</v>
      </c>
      <c r="E105" s="69" t="s">
        <v>633</v>
      </c>
      <c r="F105" s="70">
        <v>2152436.1</v>
      </c>
      <c r="G105" s="70">
        <v>2152436.1</v>
      </c>
    </row>
    <row r="106" spans="1:7" s="71" customFormat="1" ht="38.25">
      <c r="A106" s="65" t="s">
        <v>634</v>
      </c>
      <c r="B106" s="66" t="s">
        <v>406</v>
      </c>
      <c r="C106" s="67" t="s">
        <v>411</v>
      </c>
      <c r="D106" s="68" t="s">
        <v>635</v>
      </c>
      <c r="E106" s="69" t="s">
        <v>636</v>
      </c>
      <c r="F106" s="70">
        <v>287125</v>
      </c>
      <c r="G106" s="70">
        <v>287125</v>
      </c>
    </row>
    <row r="107" spans="1:7" s="71" customFormat="1" ht="38.25">
      <c r="A107" s="65" t="s">
        <v>637</v>
      </c>
      <c r="B107" s="66" t="s">
        <v>406</v>
      </c>
      <c r="C107" s="67" t="s">
        <v>411</v>
      </c>
      <c r="D107" s="68" t="s">
        <v>638</v>
      </c>
      <c r="E107" s="69" t="s">
        <v>639</v>
      </c>
      <c r="F107" s="70">
        <v>890000</v>
      </c>
      <c r="G107" s="70">
        <v>890000</v>
      </c>
    </row>
    <row r="108" spans="1:7" s="71" customFormat="1" ht="38.25">
      <c r="A108" s="65" t="s">
        <v>640</v>
      </c>
      <c r="B108" s="66" t="s">
        <v>406</v>
      </c>
      <c r="C108" s="67" t="s">
        <v>411</v>
      </c>
      <c r="D108" s="68" t="s">
        <v>641</v>
      </c>
      <c r="E108" s="69" t="s">
        <v>642</v>
      </c>
      <c r="F108" s="70">
        <v>259444.35</v>
      </c>
      <c r="G108" s="70">
        <v>259444.35</v>
      </c>
    </row>
    <row r="109" spans="1:7" s="71" customFormat="1" ht="38.25">
      <c r="A109" s="65" t="s">
        <v>643</v>
      </c>
      <c r="B109" s="66" t="s">
        <v>314</v>
      </c>
      <c r="C109" s="67" t="s">
        <v>415</v>
      </c>
      <c r="D109" s="74" t="s">
        <v>644</v>
      </c>
      <c r="E109" s="69" t="s">
        <v>645</v>
      </c>
      <c r="F109" s="70">
        <v>500000</v>
      </c>
      <c r="G109" s="70">
        <v>500000</v>
      </c>
    </row>
    <row r="110" spans="1:7" s="71" customFormat="1" ht="25.5">
      <c r="A110" s="65" t="s">
        <v>646</v>
      </c>
      <c r="B110" s="66" t="s">
        <v>647</v>
      </c>
      <c r="C110" s="67" t="s">
        <v>648</v>
      </c>
      <c r="D110" s="73" t="s">
        <v>649</v>
      </c>
      <c r="E110" s="69" t="s">
        <v>650</v>
      </c>
      <c r="F110" s="75">
        <v>750000</v>
      </c>
      <c r="G110" s="70">
        <v>455695.04</v>
      </c>
    </row>
    <row r="111" spans="1:7" s="71" customFormat="1" ht="38.25">
      <c r="A111" s="65" t="s">
        <v>651</v>
      </c>
      <c r="B111" s="66" t="s">
        <v>398</v>
      </c>
      <c r="C111" s="67" t="s">
        <v>399</v>
      </c>
      <c r="D111" s="73" t="s">
        <v>652</v>
      </c>
      <c r="E111" s="69" t="s">
        <v>653</v>
      </c>
      <c r="F111" s="75">
        <v>8000000</v>
      </c>
      <c r="G111" s="70">
        <v>7595748.4400000004</v>
      </c>
    </row>
    <row r="112" spans="1:7" s="71" customFormat="1" ht="38.25">
      <c r="A112" s="65" t="s">
        <v>654</v>
      </c>
      <c r="B112" s="66" t="s">
        <v>655</v>
      </c>
      <c r="C112" s="67" t="s">
        <v>656</v>
      </c>
      <c r="D112" s="68" t="s">
        <v>657</v>
      </c>
      <c r="E112" s="69" t="s">
        <v>658</v>
      </c>
      <c r="F112" s="75">
        <v>500000</v>
      </c>
      <c r="G112" s="70">
        <v>500000</v>
      </c>
    </row>
    <row r="113" spans="1:7" s="71" customFormat="1" ht="25.5">
      <c r="A113" s="65" t="s">
        <v>659</v>
      </c>
      <c r="B113" s="66" t="s">
        <v>660</v>
      </c>
      <c r="C113" s="67" t="s">
        <v>661</v>
      </c>
      <c r="D113" s="68" t="s">
        <v>662</v>
      </c>
      <c r="E113" s="69" t="s">
        <v>663</v>
      </c>
      <c r="F113" s="75">
        <v>1000000</v>
      </c>
      <c r="G113" s="70">
        <v>609212.65</v>
      </c>
    </row>
    <row r="114" spans="1:7" s="71" customFormat="1" ht="25.5">
      <c r="A114" s="65" t="s">
        <v>664</v>
      </c>
      <c r="B114" s="66" t="s">
        <v>665</v>
      </c>
      <c r="C114" s="67" t="s">
        <v>666</v>
      </c>
      <c r="D114" s="68" t="s">
        <v>667</v>
      </c>
      <c r="E114" s="69" t="s">
        <v>668</v>
      </c>
      <c r="F114" s="59">
        <v>8647613.3699999992</v>
      </c>
      <c r="G114" s="70">
        <v>7371637.1699999999</v>
      </c>
    </row>
    <row r="115" spans="1:7" s="71" customFormat="1" ht="25.5">
      <c r="A115" s="65" t="s">
        <v>669</v>
      </c>
      <c r="B115" s="76" t="s">
        <v>352</v>
      </c>
      <c r="C115" s="77" t="s">
        <v>670</v>
      </c>
      <c r="D115" s="78" t="s">
        <v>671</v>
      </c>
      <c r="E115" s="79" t="s">
        <v>672</v>
      </c>
      <c r="F115" s="70">
        <v>5100000</v>
      </c>
      <c r="G115" s="70">
        <v>5100000</v>
      </c>
    </row>
    <row r="116" spans="1:7" s="71" customFormat="1" ht="38.25">
      <c r="A116" s="65" t="s">
        <v>673</v>
      </c>
      <c r="B116" s="66" t="s">
        <v>314</v>
      </c>
      <c r="C116" s="67" t="s">
        <v>385</v>
      </c>
      <c r="D116" s="77" t="s">
        <v>674</v>
      </c>
      <c r="E116" s="80" t="s">
        <v>675</v>
      </c>
      <c r="F116" s="70">
        <v>4508034</v>
      </c>
      <c r="G116" s="70">
        <v>4508034</v>
      </c>
    </row>
    <row r="117" spans="1:7" s="71" customFormat="1" ht="38.25">
      <c r="A117" s="65" t="s">
        <v>676</v>
      </c>
      <c r="B117" s="66" t="s">
        <v>314</v>
      </c>
      <c r="C117" s="67" t="s">
        <v>385</v>
      </c>
      <c r="D117" s="81" t="s">
        <v>677</v>
      </c>
      <c r="E117" s="69" t="s">
        <v>678</v>
      </c>
      <c r="F117" s="70">
        <v>460000</v>
      </c>
      <c r="G117" s="70">
        <v>460000</v>
      </c>
    </row>
    <row r="118" spans="1:7" s="71" customFormat="1" ht="38.25">
      <c r="A118" s="65" t="s">
        <v>679</v>
      </c>
      <c r="B118" s="66" t="s">
        <v>314</v>
      </c>
      <c r="C118" s="67" t="s">
        <v>385</v>
      </c>
      <c r="D118" s="81" t="s">
        <v>680</v>
      </c>
      <c r="E118" s="69" t="s">
        <v>681</v>
      </c>
      <c r="F118" s="70">
        <v>630000</v>
      </c>
      <c r="G118" s="70">
        <v>630000</v>
      </c>
    </row>
    <row r="119" spans="1:7" s="71" customFormat="1" ht="38.25">
      <c r="A119" s="65" t="s">
        <v>682</v>
      </c>
      <c r="B119" s="66" t="s">
        <v>314</v>
      </c>
      <c r="C119" s="67" t="s">
        <v>385</v>
      </c>
      <c r="D119" s="81" t="s">
        <v>683</v>
      </c>
      <c r="E119" s="69" t="s">
        <v>684</v>
      </c>
      <c r="F119" s="70">
        <v>42970</v>
      </c>
      <c r="G119" s="70">
        <v>42970</v>
      </c>
    </row>
    <row r="120" spans="1:7" s="71" customFormat="1" ht="63.75">
      <c r="A120" s="65" t="s">
        <v>685</v>
      </c>
      <c r="B120" s="66" t="s">
        <v>314</v>
      </c>
      <c r="C120" s="67" t="s">
        <v>385</v>
      </c>
      <c r="D120" s="81" t="s">
        <v>686</v>
      </c>
      <c r="E120" s="69" t="s">
        <v>687</v>
      </c>
      <c r="F120" s="70">
        <v>933000</v>
      </c>
      <c r="G120" s="70">
        <v>933000</v>
      </c>
    </row>
    <row r="121" spans="1:7" s="71" customFormat="1" ht="38.25">
      <c r="A121" s="65" t="s">
        <v>688</v>
      </c>
      <c r="B121" s="66" t="s">
        <v>314</v>
      </c>
      <c r="C121" s="67" t="s">
        <v>385</v>
      </c>
      <c r="D121" s="81" t="s">
        <v>689</v>
      </c>
      <c r="E121" s="69" t="s">
        <v>690</v>
      </c>
      <c r="F121" s="70">
        <v>350000</v>
      </c>
      <c r="G121" s="70">
        <v>350000</v>
      </c>
    </row>
    <row r="122" spans="1:7" s="71" customFormat="1" ht="76.5">
      <c r="A122" s="65" t="s">
        <v>691</v>
      </c>
      <c r="B122" s="66" t="s">
        <v>314</v>
      </c>
      <c r="C122" s="81" t="s">
        <v>692</v>
      </c>
      <c r="D122" s="81" t="s">
        <v>693</v>
      </c>
      <c r="E122" s="80" t="s">
        <v>694</v>
      </c>
      <c r="F122" s="82">
        <v>41000000</v>
      </c>
      <c r="G122" s="70">
        <v>41000000</v>
      </c>
    </row>
    <row r="123" spans="1:7" ht="12.75">
      <c r="B123" s="83"/>
      <c r="C123" s="83"/>
      <c r="D123" s="83"/>
      <c r="E123" s="84"/>
      <c r="F123" s="85">
        <f>SUM(F4:F122)</f>
        <v>151896843.25</v>
      </c>
      <c r="G123" s="85">
        <f>SUM(G4:G122)</f>
        <v>151896843.25</v>
      </c>
    </row>
    <row r="124" spans="1:7" ht="15" customHeight="1">
      <c r="A124" s="87" t="s">
        <v>695</v>
      </c>
      <c r="B124" s="87"/>
      <c r="C124" s="87"/>
      <c r="D124" s="87"/>
      <c r="E124" s="87"/>
      <c r="F124" s="87"/>
      <c r="G124" s="87"/>
    </row>
  </sheetData>
  <mergeCells count="2">
    <mergeCell ref="B1:G2"/>
    <mergeCell ref="A124:G124"/>
  </mergeCells>
  <pageMargins left="0.70826771653543308" right="0.70826771653543308" top="1.1417322834645671" bottom="1.0295275590551181" header="0.74803149606299213" footer="0.31535433070866109"/>
  <pageSetup paperSize="0" fitToHeight="0" orientation="portrait" horizontalDpi="0" verticalDpi="0" copies="0"/>
  <headerFooter alignWithMargins="0">
    <oddFooter>&amp;R&amp;"Calibri2,Regular"&amp;11&amp;K000000&amp;P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4941D-9126-41FF-AA01-C6EC7056B141}">
  <dimension ref="A1:N1048576"/>
  <sheetViews>
    <sheetView workbookViewId="0"/>
  </sheetViews>
  <sheetFormatPr defaultColWidth="9" defaultRowHeight="15" customHeight="1"/>
  <cols>
    <col min="1" max="1" width="35.7109375" style="26" customWidth="1"/>
    <col min="2" max="10" width="19.85546875" style="26" customWidth="1"/>
    <col min="11" max="11" width="19.28515625" style="26" customWidth="1"/>
    <col min="12" max="13" width="16.7109375" style="26" customWidth="1"/>
    <col min="14" max="14" width="19.5703125" style="26" customWidth="1"/>
    <col min="15" max="15" width="9" customWidth="1"/>
  </cols>
  <sheetData>
    <row r="1" spans="1:14" ht="46.5" customHeight="1">
      <c r="A1" s="94" t="s">
        <v>696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4" ht="12.75">
      <c r="A2" s="88"/>
      <c r="B2" s="88">
        <v>2024</v>
      </c>
      <c r="C2" s="88">
        <v>2025</v>
      </c>
      <c r="D2" s="88">
        <v>2026</v>
      </c>
      <c r="E2" s="88">
        <v>2027</v>
      </c>
      <c r="F2" s="88">
        <v>2028</v>
      </c>
      <c r="G2" s="88">
        <v>2029</v>
      </c>
      <c r="H2" s="88">
        <v>2030</v>
      </c>
      <c r="I2" s="88">
        <v>2031</v>
      </c>
      <c r="J2" s="88">
        <v>2032</v>
      </c>
      <c r="K2" s="88">
        <v>2033</v>
      </c>
      <c r="L2" s="88">
        <v>2034</v>
      </c>
      <c r="M2" s="88">
        <v>2035</v>
      </c>
    </row>
    <row r="3" spans="1:14" ht="30" customHeight="1">
      <c r="A3" s="89" t="s">
        <v>697</v>
      </c>
      <c r="B3" s="90">
        <v>18180901.02</v>
      </c>
      <c r="C3" s="90">
        <v>19674838.550000001</v>
      </c>
      <c r="D3" s="90">
        <v>41304762.702450603</v>
      </c>
      <c r="E3" s="90">
        <v>89168783.840000004</v>
      </c>
      <c r="F3" s="90">
        <v>85286322.989999995</v>
      </c>
      <c r="G3" s="90">
        <v>95984381.670000002</v>
      </c>
      <c r="H3" s="90">
        <v>27512582.870000001</v>
      </c>
      <c r="I3" s="90">
        <v>19102253.66</v>
      </c>
      <c r="J3" s="90">
        <v>8900000</v>
      </c>
      <c r="K3" s="90">
        <v>8600000</v>
      </c>
      <c r="L3" s="90">
        <v>7900000</v>
      </c>
      <c r="M3" s="90">
        <v>7700000</v>
      </c>
      <c r="N3" s="91">
        <f>SUM(B3:M3)</f>
        <v>429314827.30245066</v>
      </c>
    </row>
    <row r="7" spans="1:14" ht="15" customHeight="1">
      <c r="C7" s="92"/>
    </row>
    <row r="9" spans="1:14" ht="15" customHeight="1">
      <c r="B9" s="93"/>
    </row>
    <row r="1048575" ht="12.75" customHeight="1"/>
    <row r="1048576" ht="12.75" customHeight="1"/>
  </sheetData>
  <mergeCells count="1">
    <mergeCell ref="A1:L1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68049-BBCB-4FB0-B343-FB4FB315CEF5}">
  <dimension ref="A1:XFD77"/>
  <sheetViews>
    <sheetView workbookViewId="0"/>
  </sheetViews>
  <sheetFormatPr defaultRowHeight="13.7"/>
  <cols>
    <col min="1" max="1" width="15.5703125" style="26" customWidth="1"/>
    <col min="2" max="2" width="36.42578125" style="26" customWidth="1"/>
    <col min="3" max="3" width="35.7109375" style="26" customWidth="1"/>
    <col min="4" max="4" width="45" style="26" customWidth="1"/>
    <col min="5" max="5" width="22.42578125" style="26" customWidth="1"/>
    <col min="6" max="6" width="56.140625" style="26" customWidth="1"/>
    <col min="7" max="7" width="19.85546875" style="26" customWidth="1"/>
    <col min="8" max="8" width="23.85546875" style="26" customWidth="1"/>
    <col min="9" max="9" width="20.28515625" style="26" customWidth="1"/>
    <col min="10" max="10" width="13.5703125" style="26" customWidth="1"/>
    <col min="11" max="11" width="18.28515625" style="26" customWidth="1"/>
    <col min="12" max="12" width="17.28515625" style="26" customWidth="1"/>
    <col min="13" max="18" width="19.85546875" style="26" customWidth="1"/>
    <col min="19" max="20" width="15.85546875" style="26" customWidth="1"/>
    <col min="21" max="21" width="15.28515625" style="26" customWidth="1"/>
    <col min="22" max="22" width="19.5703125" style="26" customWidth="1"/>
    <col min="23" max="23" width="9" style="26" customWidth="1"/>
    <col min="24" max="24" width="15.5703125" style="26" customWidth="1"/>
    <col min="25" max="16365" width="9" style="26" customWidth="1"/>
    <col min="16366" max="16378" width="12.140625" style="26" customWidth="1"/>
    <col min="16379" max="16384" width="9.140625" customWidth="1"/>
  </cols>
  <sheetData>
    <row r="1" spans="1:26 16379:16384" ht="18.75">
      <c r="A1" s="95" t="s">
        <v>698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</row>
    <row r="2" spans="1:26 16379:16384" ht="18.75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</row>
    <row r="3" spans="1:26 16379:16384" s="99" customFormat="1" ht="25.5">
      <c r="A3" s="97" t="s">
        <v>29</v>
      </c>
      <c r="B3" s="88" t="s">
        <v>30</v>
      </c>
      <c r="C3" s="88" t="s">
        <v>31</v>
      </c>
      <c r="D3" s="88" t="s">
        <v>32</v>
      </c>
      <c r="E3" s="88" t="s">
        <v>33</v>
      </c>
      <c r="F3" s="88" t="s">
        <v>34</v>
      </c>
      <c r="G3" s="98" t="s">
        <v>35</v>
      </c>
      <c r="H3" s="98" t="s">
        <v>36</v>
      </c>
      <c r="I3" s="98" t="s">
        <v>37</v>
      </c>
      <c r="J3" s="88" t="s">
        <v>699</v>
      </c>
      <c r="K3" s="88" t="s">
        <v>700</v>
      </c>
      <c r="L3" s="88" t="s">
        <v>701</v>
      </c>
      <c r="M3" s="88" t="s">
        <v>702</v>
      </c>
      <c r="N3" s="88" t="s">
        <v>703</v>
      </c>
      <c r="O3" s="88" t="s">
        <v>704</v>
      </c>
      <c r="P3" s="88" t="s">
        <v>705</v>
      </c>
      <c r="Q3" s="88" t="s">
        <v>706</v>
      </c>
      <c r="R3" s="88" t="s">
        <v>707</v>
      </c>
      <c r="S3" s="88" t="s">
        <v>708</v>
      </c>
      <c r="T3" s="88" t="s">
        <v>709</v>
      </c>
      <c r="U3" s="88" t="s">
        <v>710</v>
      </c>
      <c r="V3" s="88" t="s">
        <v>711</v>
      </c>
      <c r="W3" s="26"/>
      <c r="X3" s="26"/>
      <c r="Y3" s="26"/>
      <c r="Z3" s="26"/>
      <c r="XEY3"/>
      <c r="XEZ3"/>
      <c r="XFA3"/>
      <c r="XFB3"/>
      <c r="XFC3"/>
      <c r="XFD3"/>
    </row>
    <row r="4" spans="1:26 16379:16384" s="105" customFormat="1" ht="27">
      <c r="A4" s="100" t="s">
        <v>48</v>
      </c>
      <c r="B4" s="101" t="s">
        <v>49</v>
      </c>
      <c r="C4" s="101" t="s">
        <v>50</v>
      </c>
      <c r="D4" s="101" t="s">
        <v>51</v>
      </c>
      <c r="E4" s="101" t="s">
        <v>52</v>
      </c>
      <c r="F4" s="101" t="s">
        <v>53</v>
      </c>
      <c r="G4" s="102">
        <v>9600000</v>
      </c>
      <c r="H4" s="102">
        <v>9600000</v>
      </c>
      <c r="I4" s="102"/>
      <c r="J4" s="103">
        <v>0</v>
      </c>
      <c r="K4" s="103">
        <v>0</v>
      </c>
      <c r="L4" s="103">
        <v>150000</v>
      </c>
      <c r="M4" s="103">
        <v>150000</v>
      </c>
      <c r="N4" s="103">
        <v>2000000</v>
      </c>
      <c r="O4" s="103">
        <v>3500000</v>
      </c>
      <c r="P4" s="103">
        <v>3500000</v>
      </c>
      <c r="Q4" s="103">
        <v>300000</v>
      </c>
      <c r="R4" s="104">
        <v>0</v>
      </c>
      <c r="S4" s="104">
        <v>0</v>
      </c>
      <c r="T4" s="104">
        <v>0</v>
      </c>
      <c r="U4" s="104">
        <v>0</v>
      </c>
      <c r="V4" s="104">
        <v>0</v>
      </c>
      <c r="W4" s="26"/>
      <c r="X4" s="26"/>
      <c r="Y4" s="26"/>
      <c r="Z4" s="26"/>
      <c r="XEY4"/>
      <c r="XEZ4"/>
      <c r="XFA4"/>
      <c r="XFB4"/>
      <c r="XFC4"/>
      <c r="XFD4"/>
    </row>
    <row r="5" spans="1:26 16379:16384" s="105" customFormat="1" ht="27">
      <c r="A5" s="100" t="s">
        <v>57</v>
      </c>
      <c r="B5" s="106" t="s">
        <v>49</v>
      </c>
      <c r="C5" s="106" t="s">
        <v>50</v>
      </c>
      <c r="D5" s="106" t="s">
        <v>51</v>
      </c>
      <c r="E5" s="106" t="s">
        <v>58</v>
      </c>
      <c r="F5" s="106" t="s">
        <v>59</v>
      </c>
      <c r="G5" s="107">
        <v>15000000</v>
      </c>
      <c r="H5" s="102">
        <v>11400000</v>
      </c>
      <c r="I5" s="102">
        <v>3600000</v>
      </c>
      <c r="J5" s="103">
        <v>0</v>
      </c>
      <c r="K5" s="103">
        <v>0</v>
      </c>
      <c r="L5" s="103">
        <v>0</v>
      </c>
      <c r="M5" s="103">
        <v>700000</v>
      </c>
      <c r="N5" s="103">
        <v>5000000</v>
      </c>
      <c r="O5" s="103">
        <v>4000000</v>
      </c>
      <c r="P5" s="103">
        <v>1700000</v>
      </c>
      <c r="Q5" s="103">
        <v>0</v>
      </c>
      <c r="R5" s="104">
        <v>0</v>
      </c>
      <c r="S5" s="108">
        <v>0</v>
      </c>
      <c r="T5" s="108">
        <v>0</v>
      </c>
      <c r="U5" s="108">
        <v>0</v>
      </c>
      <c r="V5" s="108">
        <v>0</v>
      </c>
      <c r="W5" s="26"/>
      <c r="X5" s="26"/>
      <c r="Y5" s="26"/>
      <c r="Z5" s="26"/>
      <c r="XEY5"/>
      <c r="XEZ5"/>
      <c r="XFA5"/>
      <c r="XFB5"/>
      <c r="XFC5"/>
      <c r="XFD5"/>
    </row>
    <row r="6" spans="1:26 16379:16384" s="105" customFormat="1" ht="27">
      <c r="A6" s="100" t="s">
        <v>62</v>
      </c>
      <c r="B6" s="106" t="s">
        <v>49</v>
      </c>
      <c r="C6" s="106" t="s">
        <v>50</v>
      </c>
      <c r="D6" s="106" t="s">
        <v>51</v>
      </c>
      <c r="E6" s="106" t="s">
        <v>63</v>
      </c>
      <c r="F6" s="106" t="s">
        <v>64</v>
      </c>
      <c r="G6" s="107">
        <v>12000000</v>
      </c>
      <c r="H6" s="102">
        <v>12000000</v>
      </c>
      <c r="I6" s="102"/>
      <c r="J6" s="103">
        <v>0</v>
      </c>
      <c r="K6" s="103">
        <v>0</v>
      </c>
      <c r="L6" s="103">
        <v>150000</v>
      </c>
      <c r="M6" s="103">
        <v>150000</v>
      </c>
      <c r="N6" s="103">
        <v>3500000</v>
      </c>
      <c r="O6" s="103">
        <v>3500000</v>
      </c>
      <c r="P6" s="103">
        <v>3500000</v>
      </c>
      <c r="Q6" s="103">
        <v>1200000</v>
      </c>
      <c r="R6" s="104">
        <v>0</v>
      </c>
      <c r="S6" s="108">
        <v>0</v>
      </c>
      <c r="T6" s="108">
        <v>0</v>
      </c>
      <c r="U6" s="108">
        <v>0</v>
      </c>
      <c r="V6" s="108">
        <v>0</v>
      </c>
      <c r="W6" s="26"/>
      <c r="X6" s="26"/>
      <c r="Y6" s="26"/>
      <c r="Z6" s="26"/>
      <c r="XEY6"/>
      <c r="XEZ6"/>
      <c r="XFA6"/>
      <c r="XFB6"/>
      <c r="XFC6"/>
      <c r="XFD6"/>
    </row>
    <row r="7" spans="1:26 16379:16384" s="105" customFormat="1" ht="27">
      <c r="A7" s="100" t="s">
        <v>65</v>
      </c>
      <c r="B7" s="106" t="s">
        <v>66</v>
      </c>
      <c r="C7" s="106" t="s">
        <v>67</v>
      </c>
      <c r="D7" s="106" t="s">
        <v>68</v>
      </c>
      <c r="E7" s="106" t="s">
        <v>69</v>
      </c>
      <c r="F7" s="106" t="s">
        <v>70</v>
      </c>
      <c r="G7" s="107">
        <v>2000000</v>
      </c>
      <c r="H7" s="102">
        <v>2000000</v>
      </c>
      <c r="I7" s="102"/>
      <c r="J7" s="103">
        <v>0</v>
      </c>
      <c r="K7" s="103">
        <v>0</v>
      </c>
      <c r="L7" s="103">
        <v>967501.89</v>
      </c>
      <c r="M7" s="103">
        <v>1032498.11</v>
      </c>
      <c r="N7" s="103">
        <v>0</v>
      </c>
      <c r="O7" s="103">
        <v>0</v>
      </c>
      <c r="P7" s="103">
        <v>0</v>
      </c>
      <c r="Q7" s="103">
        <v>0</v>
      </c>
      <c r="R7" s="104">
        <v>0</v>
      </c>
      <c r="S7" s="108">
        <v>0</v>
      </c>
      <c r="T7" s="108">
        <v>0</v>
      </c>
      <c r="U7" s="108">
        <v>0</v>
      </c>
      <c r="V7" s="108">
        <v>0</v>
      </c>
      <c r="W7" s="26"/>
      <c r="X7" s="26"/>
      <c r="Y7" s="26"/>
      <c r="Z7" s="26"/>
      <c r="XEY7"/>
      <c r="XEZ7"/>
      <c r="XFA7"/>
      <c r="XFB7"/>
      <c r="XFC7"/>
      <c r="XFD7"/>
    </row>
    <row r="8" spans="1:26 16379:16384" s="105" customFormat="1" ht="39.75">
      <c r="A8" s="100" t="s">
        <v>74</v>
      </c>
      <c r="B8" s="109" t="s">
        <v>75</v>
      </c>
      <c r="C8" s="106" t="s">
        <v>67</v>
      </c>
      <c r="D8" s="106" t="s">
        <v>68</v>
      </c>
      <c r="E8" s="106" t="s">
        <v>76</v>
      </c>
      <c r="F8" s="106" t="s">
        <v>77</v>
      </c>
      <c r="G8" s="107">
        <v>4167396.38</v>
      </c>
      <c r="H8" s="102">
        <v>4167396.38</v>
      </c>
      <c r="I8" s="102"/>
      <c r="J8" s="103">
        <v>0</v>
      </c>
      <c r="K8" s="110">
        <v>48376.32</v>
      </c>
      <c r="L8" s="103">
        <v>900000</v>
      </c>
      <c r="M8" s="111">
        <v>1500000</v>
      </c>
      <c r="N8" s="111">
        <v>1500000</v>
      </c>
      <c r="O8" s="111">
        <v>219020.06</v>
      </c>
      <c r="P8" s="111">
        <v>0</v>
      </c>
      <c r="Q8" s="111">
        <v>0</v>
      </c>
      <c r="R8" s="112">
        <v>0</v>
      </c>
      <c r="S8" s="108">
        <v>0</v>
      </c>
      <c r="T8" s="108">
        <v>0</v>
      </c>
      <c r="U8" s="108">
        <v>0</v>
      </c>
      <c r="V8" s="108">
        <v>0</v>
      </c>
      <c r="W8" s="26"/>
      <c r="X8" s="26"/>
      <c r="Y8" s="26"/>
      <c r="Z8" s="26"/>
      <c r="XEY8"/>
      <c r="XEZ8"/>
      <c r="XFA8"/>
      <c r="XFB8"/>
      <c r="XFC8"/>
      <c r="XFD8"/>
    </row>
    <row r="9" spans="1:26 16379:16384" s="105" customFormat="1" ht="27">
      <c r="A9" s="100" t="s">
        <v>79</v>
      </c>
      <c r="B9" s="109" t="s">
        <v>49</v>
      </c>
      <c r="C9" s="106" t="s">
        <v>67</v>
      </c>
      <c r="D9" s="106" t="s">
        <v>68</v>
      </c>
      <c r="E9" s="106" t="s">
        <v>80</v>
      </c>
      <c r="F9" s="106" t="s">
        <v>81</v>
      </c>
      <c r="G9" s="107">
        <v>3200000</v>
      </c>
      <c r="H9" s="102">
        <v>3200000</v>
      </c>
      <c r="I9" s="102"/>
      <c r="J9" s="103">
        <v>0</v>
      </c>
      <c r="K9" s="103">
        <v>0</v>
      </c>
      <c r="L9" s="103">
        <v>1112000</v>
      </c>
      <c r="M9" s="113">
        <v>35937.3500000001</v>
      </c>
      <c r="N9" s="113">
        <v>1996062.65</v>
      </c>
      <c r="O9" s="113">
        <v>56000</v>
      </c>
      <c r="P9" s="111">
        <v>0</v>
      </c>
      <c r="Q9" s="111">
        <v>0</v>
      </c>
      <c r="R9" s="112">
        <v>0</v>
      </c>
      <c r="S9" s="108">
        <v>0</v>
      </c>
      <c r="T9" s="108">
        <v>0</v>
      </c>
      <c r="U9" s="108">
        <v>0</v>
      </c>
      <c r="V9" s="108">
        <v>0</v>
      </c>
      <c r="W9" s="26"/>
      <c r="X9" s="26"/>
      <c r="Y9" s="26"/>
      <c r="Z9" s="26"/>
      <c r="XEY9"/>
      <c r="XEZ9"/>
      <c r="XFA9"/>
      <c r="XFB9"/>
      <c r="XFC9"/>
      <c r="XFD9"/>
    </row>
    <row r="10" spans="1:26 16379:16384" s="105" customFormat="1" ht="27">
      <c r="A10" s="100" t="s">
        <v>83</v>
      </c>
      <c r="B10" s="109" t="s">
        <v>49</v>
      </c>
      <c r="C10" s="106" t="s">
        <v>67</v>
      </c>
      <c r="D10" s="106" t="s">
        <v>68</v>
      </c>
      <c r="E10" s="106" t="s">
        <v>84</v>
      </c>
      <c r="F10" s="106" t="s">
        <v>85</v>
      </c>
      <c r="G10" s="107">
        <v>3500000</v>
      </c>
      <c r="H10" s="102">
        <v>3313302.78</v>
      </c>
      <c r="I10" s="102">
        <v>186697.22</v>
      </c>
      <c r="J10" s="103">
        <v>0</v>
      </c>
      <c r="K10" s="103">
        <v>15000</v>
      </c>
      <c r="L10" s="103">
        <v>750000</v>
      </c>
      <c r="M10" s="114">
        <v>1390000</v>
      </c>
      <c r="N10" s="113">
        <v>1158302.78</v>
      </c>
      <c r="O10" s="111">
        <v>0</v>
      </c>
      <c r="P10" s="111">
        <v>0</v>
      </c>
      <c r="Q10" s="111">
        <v>0</v>
      </c>
      <c r="R10" s="112">
        <v>0</v>
      </c>
      <c r="S10" s="108">
        <v>0</v>
      </c>
      <c r="T10" s="108">
        <v>0</v>
      </c>
      <c r="U10" s="108">
        <v>0</v>
      </c>
      <c r="V10" s="108">
        <v>0</v>
      </c>
      <c r="W10" s="26"/>
      <c r="X10" s="26"/>
      <c r="Y10" s="26"/>
      <c r="Z10" s="26"/>
      <c r="XEY10"/>
      <c r="XEZ10"/>
      <c r="XFA10"/>
      <c r="XFB10"/>
      <c r="XFC10"/>
      <c r="XFD10"/>
    </row>
    <row r="11" spans="1:26 16379:16384" s="105" customFormat="1" ht="39.75">
      <c r="A11" s="100" t="s">
        <v>88</v>
      </c>
      <c r="B11" s="109" t="s">
        <v>89</v>
      </c>
      <c r="C11" s="106" t="s">
        <v>67</v>
      </c>
      <c r="D11" s="106" t="s">
        <v>68</v>
      </c>
      <c r="E11" s="106" t="s">
        <v>90</v>
      </c>
      <c r="F11" s="106" t="s">
        <v>91</v>
      </c>
      <c r="G11" s="107">
        <v>2680005.29</v>
      </c>
      <c r="H11" s="102">
        <v>2680005.29</v>
      </c>
      <c r="I11" s="102"/>
      <c r="J11" s="103">
        <v>0</v>
      </c>
      <c r="K11" s="103">
        <v>0</v>
      </c>
      <c r="L11" s="103">
        <v>100000</v>
      </c>
      <c r="M11" s="115">
        <v>433031.38</v>
      </c>
      <c r="N11" s="113">
        <v>840000</v>
      </c>
      <c r="O11" s="113">
        <v>840005.29</v>
      </c>
      <c r="P11" s="113">
        <v>466968.62</v>
      </c>
      <c r="Q11" s="111">
        <v>0</v>
      </c>
      <c r="R11" s="112">
        <v>0</v>
      </c>
      <c r="S11" s="108">
        <v>0</v>
      </c>
      <c r="T11" s="108">
        <v>0</v>
      </c>
      <c r="U11" s="108">
        <v>0</v>
      </c>
      <c r="V11" s="108">
        <v>0</v>
      </c>
      <c r="W11" s="26"/>
      <c r="X11" s="26"/>
      <c r="Y11" s="26"/>
      <c r="Z11" s="26"/>
      <c r="XEY11"/>
      <c r="XEZ11"/>
      <c r="XFA11"/>
      <c r="XFB11"/>
      <c r="XFC11"/>
      <c r="XFD11"/>
    </row>
    <row r="12" spans="1:26 16379:16384" s="105" customFormat="1" ht="39.75">
      <c r="A12" s="100" t="s">
        <v>93</v>
      </c>
      <c r="B12" s="106" t="s">
        <v>94</v>
      </c>
      <c r="C12" s="106" t="s">
        <v>67</v>
      </c>
      <c r="D12" s="106" t="s">
        <v>68</v>
      </c>
      <c r="E12" s="106" t="s">
        <v>95</v>
      </c>
      <c r="F12" s="106" t="s">
        <v>96</v>
      </c>
      <c r="G12" s="107">
        <v>998000</v>
      </c>
      <c r="H12" s="102">
        <v>998000</v>
      </c>
      <c r="I12" s="102"/>
      <c r="J12" s="103">
        <v>0</v>
      </c>
      <c r="K12" s="103">
        <v>0</v>
      </c>
      <c r="L12" s="103">
        <v>334000</v>
      </c>
      <c r="M12" s="115">
        <v>277184.39</v>
      </c>
      <c r="N12" s="113">
        <v>386815.61</v>
      </c>
      <c r="O12" s="111">
        <v>0</v>
      </c>
      <c r="P12" s="111">
        <v>0</v>
      </c>
      <c r="Q12" s="111">
        <v>0</v>
      </c>
      <c r="R12" s="112">
        <v>0</v>
      </c>
      <c r="S12" s="108">
        <v>0</v>
      </c>
      <c r="T12" s="108">
        <v>0</v>
      </c>
      <c r="U12" s="108">
        <v>0</v>
      </c>
      <c r="V12" s="108">
        <v>0</v>
      </c>
      <c r="W12" s="26"/>
      <c r="X12" s="26"/>
      <c r="Y12" s="26"/>
      <c r="Z12" s="26"/>
      <c r="XEY12"/>
      <c r="XEZ12"/>
      <c r="XFA12"/>
      <c r="XFB12"/>
      <c r="XFC12"/>
      <c r="XFD12"/>
    </row>
    <row r="13" spans="1:26 16379:16384" s="105" customFormat="1" ht="27">
      <c r="A13" s="100" t="s">
        <v>98</v>
      </c>
      <c r="B13" s="106" t="s">
        <v>49</v>
      </c>
      <c r="C13" s="106" t="s">
        <v>50</v>
      </c>
      <c r="D13" s="106" t="s">
        <v>51</v>
      </c>
      <c r="E13" s="106" t="s">
        <v>99</v>
      </c>
      <c r="F13" s="106" t="s">
        <v>100</v>
      </c>
      <c r="G13" s="107">
        <v>2200000</v>
      </c>
      <c r="H13" s="102">
        <v>2200000</v>
      </c>
      <c r="I13" s="102"/>
      <c r="J13" s="103">
        <v>0</v>
      </c>
      <c r="K13" s="103">
        <v>0</v>
      </c>
      <c r="L13" s="103">
        <v>0</v>
      </c>
      <c r="M13" s="116">
        <v>452887.74</v>
      </c>
      <c r="N13" s="116">
        <v>1567680.26</v>
      </c>
      <c r="O13" s="116">
        <v>179432</v>
      </c>
      <c r="P13" s="111">
        <v>0</v>
      </c>
      <c r="Q13" s="111">
        <v>0</v>
      </c>
      <c r="R13" s="112">
        <v>0</v>
      </c>
      <c r="S13" s="108">
        <v>0</v>
      </c>
      <c r="T13" s="108">
        <v>0</v>
      </c>
      <c r="U13" s="108">
        <v>0</v>
      </c>
      <c r="V13" s="108">
        <v>0</v>
      </c>
      <c r="W13" s="26"/>
      <c r="X13" s="26"/>
      <c r="Y13" s="26"/>
      <c r="Z13" s="26"/>
      <c r="XEY13"/>
      <c r="XEZ13"/>
      <c r="XFA13"/>
      <c r="XFB13"/>
      <c r="XFC13"/>
      <c r="XFD13"/>
    </row>
    <row r="14" spans="1:26 16379:16384" s="105" customFormat="1" ht="27">
      <c r="A14" s="100" t="s">
        <v>102</v>
      </c>
      <c r="B14" s="106" t="s">
        <v>49</v>
      </c>
      <c r="C14" s="106" t="s">
        <v>50</v>
      </c>
      <c r="D14" s="106" t="s">
        <v>51</v>
      </c>
      <c r="E14" s="106" t="s">
        <v>103</v>
      </c>
      <c r="F14" s="106" t="s">
        <v>104</v>
      </c>
      <c r="G14" s="107">
        <v>2000000</v>
      </c>
      <c r="H14" s="102">
        <v>2000000</v>
      </c>
      <c r="I14" s="102"/>
      <c r="J14" s="103">
        <v>0</v>
      </c>
      <c r="K14" s="103">
        <v>0</v>
      </c>
      <c r="L14" s="103">
        <v>0</v>
      </c>
      <c r="M14" s="113">
        <v>588206.56999999995</v>
      </c>
      <c r="N14" s="113">
        <v>1203197.1399999999</v>
      </c>
      <c r="O14" s="113">
        <v>208596.29</v>
      </c>
      <c r="P14" s="111">
        <v>0</v>
      </c>
      <c r="Q14" s="111">
        <v>0</v>
      </c>
      <c r="R14" s="112">
        <v>0</v>
      </c>
      <c r="S14" s="108">
        <v>0</v>
      </c>
      <c r="T14" s="108">
        <v>0</v>
      </c>
      <c r="U14" s="108">
        <v>0</v>
      </c>
      <c r="V14" s="108">
        <v>0</v>
      </c>
      <c r="W14" s="26"/>
      <c r="X14" s="26"/>
      <c r="Y14" s="26"/>
      <c r="Z14" s="26"/>
      <c r="XEY14"/>
      <c r="XEZ14"/>
      <c r="XFA14"/>
      <c r="XFB14"/>
      <c r="XFC14"/>
      <c r="XFD14"/>
    </row>
    <row r="15" spans="1:26 16379:16384" s="105" customFormat="1" ht="39.75">
      <c r="A15" s="100" t="s">
        <v>105</v>
      </c>
      <c r="B15" s="106" t="s">
        <v>106</v>
      </c>
      <c r="C15" s="106" t="s">
        <v>50</v>
      </c>
      <c r="D15" s="106" t="s">
        <v>51</v>
      </c>
      <c r="E15" s="106" t="s">
        <v>107</v>
      </c>
      <c r="F15" s="106" t="s">
        <v>108</v>
      </c>
      <c r="G15" s="107">
        <v>12500000</v>
      </c>
      <c r="H15" s="102">
        <v>12500000</v>
      </c>
      <c r="I15" s="102"/>
      <c r="J15" s="103">
        <v>0</v>
      </c>
      <c r="K15" s="103">
        <v>0</v>
      </c>
      <c r="L15" s="117">
        <v>1550000</v>
      </c>
      <c r="M15" s="111">
        <v>3500000</v>
      </c>
      <c r="N15" s="111">
        <v>2500000</v>
      </c>
      <c r="O15" s="111">
        <v>3000000</v>
      </c>
      <c r="P15" s="111">
        <v>1950000</v>
      </c>
      <c r="Q15" s="111">
        <v>0</v>
      </c>
      <c r="R15" s="112">
        <v>0</v>
      </c>
      <c r="S15" s="108">
        <v>0</v>
      </c>
      <c r="T15" s="108">
        <v>0</v>
      </c>
      <c r="U15" s="108">
        <v>0</v>
      </c>
      <c r="V15" s="108">
        <v>0</v>
      </c>
      <c r="W15" s="26"/>
      <c r="X15" s="26"/>
      <c r="Y15" s="26"/>
      <c r="Z15" s="26"/>
      <c r="XEY15"/>
      <c r="XEZ15"/>
      <c r="XFA15"/>
      <c r="XFB15"/>
      <c r="XFC15"/>
      <c r="XFD15"/>
    </row>
    <row r="16" spans="1:26 16379:16384" s="105" customFormat="1" ht="39.75">
      <c r="A16" s="100" t="s">
        <v>113</v>
      </c>
      <c r="B16" s="106" t="s">
        <v>114</v>
      </c>
      <c r="C16" s="106" t="s">
        <v>50</v>
      </c>
      <c r="D16" s="106" t="s">
        <v>51</v>
      </c>
      <c r="E16" s="106" t="s">
        <v>115</v>
      </c>
      <c r="F16" s="106" t="s">
        <v>116</v>
      </c>
      <c r="G16" s="107">
        <v>6500000</v>
      </c>
      <c r="H16" s="102">
        <v>6500000</v>
      </c>
      <c r="I16" s="102"/>
      <c r="J16" s="103">
        <v>0</v>
      </c>
      <c r="K16" s="103">
        <v>0</v>
      </c>
      <c r="L16" s="117">
        <v>0</v>
      </c>
      <c r="M16" s="113">
        <v>200000</v>
      </c>
      <c r="N16" s="113">
        <v>1250000</v>
      </c>
      <c r="O16" s="113">
        <v>2250000</v>
      </c>
      <c r="P16" s="113">
        <v>2800000</v>
      </c>
      <c r="Q16" s="111">
        <v>0</v>
      </c>
      <c r="R16" s="112">
        <v>0</v>
      </c>
      <c r="S16" s="108">
        <v>0</v>
      </c>
      <c r="T16" s="108">
        <v>0</v>
      </c>
      <c r="U16" s="108">
        <v>0</v>
      </c>
      <c r="V16" s="108">
        <v>0</v>
      </c>
      <c r="W16" s="26"/>
      <c r="X16" s="26"/>
      <c r="Y16" s="26"/>
      <c r="Z16" s="26"/>
      <c r="XEY16"/>
      <c r="XEZ16"/>
      <c r="XFA16"/>
      <c r="XFB16"/>
      <c r="XFC16"/>
      <c r="XFD16"/>
    </row>
    <row r="17" spans="1:26 16379:16384" s="105" customFormat="1" ht="27">
      <c r="A17" s="100" t="s">
        <v>119</v>
      </c>
      <c r="B17" s="106" t="s">
        <v>120</v>
      </c>
      <c r="C17" s="106" t="s">
        <v>50</v>
      </c>
      <c r="D17" s="106" t="s">
        <v>51</v>
      </c>
      <c r="E17" s="106" t="s">
        <v>121</v>
      </c>
      <c r="F17" s="106" t="s">
        <v>122</v>
      </c>
      <c r="G17" s="107">
        <v>4000000</v>
      </c>
      <c r="H17" s="102">
        <v>4000000</v>
      </c>
      <c r="I17" s="102"/>
      <c r="J17" s="103">
        <v>0</v>
      </c>
      <c r="K17" s="103">
        <v>0</v>
      </c>
      <c r="L17" s="103">
        <v>150000</v>
      </c>
      <c r="M17" s="113">
        <v>55962.69</v>
      </c>
      <c r="N17" s="113">
        <v>1991236.16</v>
      </c>
      <c r="O17" s="113">
        <v>1802801.15</v>
      </c>
      <c r="P17" s="111">
        <v>0</v>
      </c>
      <c r="Q17" s="111">
        <v>0</v>
      </c>
      <c r="R17" s="112">
        <v>0</v>
      </c>
      <c r="S17" s="108">
        <v>0</v>
      </c>
      <c r="T17" s="108">
        <v>0</v>
      </c>
      <c r="U17" s="108">
        <v>0</v>
      </c>
      <c r="V17" s="108">
        <v>0</v>
      </c>
      <c r="W17" s="26"/>
      <c r="X17" s="26"/>
      <c r="Y17" s="26"/>
      <c r="Z17" s="26"/>
      <c r="XEY17"/>
      <c r="XEZ17"/>
      <c r="XFA17"/>
      <c r="XFB17"/>
      <c r="XFC17"/>
      <c r="XFD17"/>
    </row>
    <row r="18" spans="1:26 16379:16384" s="105" customFormat="1" ht="39.75">
      <c r="A18" s="100" t="s">
        <v>124</v>
      </c>
      <c r="B18" s="106" t="s">
        <v>125</v>
      </c>
      <c r="C18" s="106" t="s">
        <v>50</v>
      </c>
      <c r="D18" s="106" t="s">
        <v>51</v>
      </c>
      <c r="E18" s="106" t="s">
        <v>126</v>
      </c>
      <c r="F18" s="106" t="s">
        <v>127</v>
      </c>
      <c r="G18" s="107">
        <v>5900000</v>
      </c>
      <c r="H18" s="102">
        <v>5900000</v>
      </c>
      <c r="I18" s="102"/>
      <c r="J18" s="103">
        <v>0</v>
      </c>
      <c r="K18" s="103">
        <v>50000</v>
      </c>
      <c r="L18" s="103">
        <v>600000</v>
      </c>
      <c r="M18" s="113">
        <v>4671663.8499999996</v>
      </c>
      <c r="N18" s="113">
        <v>578336.15</v>
      </c>
      <c r="O18" s="111">
        <v>0</v>
      </c>
      <c r="P18" s="111">
        <v>0</v>
      </c>
      <c r="Q18" s="111">
        <v>0</v>
      </c>
      <c r="R18" s="112">
        <v>0</v>
      </c>
      <c r="S18" s="108">
        <v>0</v>
      </c>
      <c r="T18" s="108">
        <v>0</v>
      </c>
      <c r="U18" s="108">
        <v>0</v>
      </c>
      <c r="V18" s="108">
        <v>0</v>
      </c>
      <c r="W18" s="26"/>
      <c r="X18" s="26"/>
      <c r="Y18" s="26"/>
      <c r="Z18" s="26"/>
      <c r="XEY18"/>
      <c r="XEZ18"/>
      <c r="XFA18"/>
      <c r="XFB18"/>
      <c r="XFC18"/>
      <c r="XFD18"/>
    </row>
    <row r="19" spans="1:26 16379:16384" s="105" customFormat="1" ht="27">
      <c r="A19" s="100" t="s">
        <v>129</v>
      </c>
      <c r="B19" s="106" t="s">
        <v>130</v>
      </c>
      <c r="C19" s="106" t="s">
        <v>131</v>
      </c>
      <c r="D19" s="106" t="s">
        <v>132</v>
      </c>
      <c r="E19" s="106"/>
      <c r="F19" s="109" t="s">
        <v>133</v>
      </c>
      <c r="G19" s="107">
        <v>7379329.1699999999</v>
      </c>
      <c r="H19" s="102">
        <v>5330939.99</v>
      </c>
      <c r="I19" s="102">
        <v>2048389.18</v>
      </c>
      <c r="J19" s="103">
        <v>0</v>
      </c>
      <c r="K19" s="103">
        <v>0</v>
      </c>
      <c r="L19" s="103">
        <v>86200</v>
      </c>
      <c r="M19" s="111">
        <v>1408106.12</v>
      </c>
      <c r="N19" s="111">
        <v>2970627.26</v>
      </c>
      <c r="O19" s="111">
        <v>848786.61</v>
      </c>
      <c r="P19" s="111">
        <v>17220</v>
      </c>
      <c r="Q19" s="111">
        <v>0</v>
      </c>
      <c r="R19" s="112">
        <v>0</v>
      </c>
      <c r="S19" s="108">
        <v>0</v>
      </c>
      <c r="T19" s="108">
        <v>0</v>
      </c>
      <c r="U19" s="108">
        <v>0</v>
      </c>
      <c r="V19" s="108">
        <v>0</v>
      </c>
      <c r="W19" s="26"/>
      <c r="X19" s="26"/>
      <c r="Y19" s="26"/>
      <c r="Z19" s="26"/>
      <c r="XEY19"/>
      <c r="XEZ19"/>
      <c r="XFA19"/>
      <c r="XFB19"/>
      <c r="XFC19"/>
      <c r="XFD19"/>
    </row>
    <row r="20" spans="1:26 16379:16384" s="105" customFormat="1" ht="39.75">
      <c r="A20" s="100" t="s">
        <v>134</v>
      </c>
      <c r="B20" s="106" t="s">
        <v>135</v>
      </c>
      <c r="C20" s="106" t="s">
        <v>131</v>
      </c>
      <c r="D20" s="106" t="s">
        <v>132</v>
      </c>
      <c r="E20" s="106"/>
      <c r="F20" s="109" t="s">
        <v>136</v>
      </c>
      <c r="G20" s="107">
        <v>9597790.0800000001</v>
      </c>
      <c r="H20" s="102">
        <v>4660904</v>
      </c>
      <c r="I20" s="102">
        <v>4936886.08</v>
      </c>
      <c r="J20" s="103">
        <v>0</v>
      </c>
      <c r="K20" s="103">
        <v>0</v>
      </c>
      <c r="L20" s="103">
        <v>485578.88</v>
      </c>
      <c r="M20" s="111">
        <v>1858560.32</v>
      </c>
      <c r="N20" s="111">
        <v>1617663.54</v>
      </c>
      <c r="O20" s="111">
        <v>577479.64</v>
      </c>
      <c r="P20" s="111">
        <v>121621.62</v>
      </c>
      <c r="Q20" s="111">
        <v>0</v>
      </c>
      <c r="R20" s="112">
        <v>0</v>
      </c>
      <c r="S20" s="108">
        <v>0</v>
      </c>
      <c r="T20" s="108">
        <v>0</v>
      </c>
      <c r="U20" s="108">
        <v>0</v>
      </c>
      <c r="V20" s="108">
        <v>0</v>
      </c>
      <c r="W20" s="26"/>
      <c r="X20" s="26"/>
      <c r="Y20" s="26"/>
      <c r="Z20" s="26"/>
      <c r="XEY20"/>
      <c r="XEZ20"/>
      <c r="XFA20"/>
      <c r="XFB20"/>
      <c r="XFC20"/>
      <c r="XFD20"/>
    </row>
    <row r="21" spans="1:26 16379:16384" s="105" customFormat="1" ht="27">
      <c r="A21" s="100" t="s">
        <v>137</v>
      </c>
      <c r="B21" s="106" t="s">
        <v>138</v>
      </c>
      <c r="C21" s="106" t="s">
        <v>139</v>
      </c>
      <c r="D21" s="106" t="s">
        <v>140</v>
      </c>
      <c r="E21" s="106" t="s">
        <v>141</v>
      </c>
      <c r="F21" s="106" t="s">
        <v>142</v>
      </c>
      <c r="G21" s="107">
        <v>253992620</v>
      </c>
      <c r="H21" s="102">
        <v>15000000</v>
      </c>
      <c r="I21" s="102">
        <v>238992620</v>
      </c>
      <c r="J21" s="103">
        <v>0</v>
      </c>
      <c r="K21" s="103">
        <v>15000000</v>
      </c>
      <c r="L21" s="103">
        <v>0</v>
      </c>
      <c r="M21" s="111">
        <v>0</v>
      </c>
      <c r="N21" s="111">
        <v>0</v>
      </c>
      <c r="O21" s="111">
        <v>0</v>
      </c>
      <c r="P21" s="111">
        <v>0</v>
      </c>
      <c r="Q21" s="111">
        <v>0</v>
      </c>
      <c r="R21" s="112">
        <v>0</v>
      </c>
      <c r="S21" s="108">
        <v>0</v>
      </c>
      <c r="T21" s="108">
        <v>0</v>
      </c>
      <c r="U21" s="108">
        <v>0</v>
      </c>
      <c r="V21" s="108">
        <v>0</v>
      </c>
      <c r="W21" s="26"/>
      <c r="X21" s="26"/>
      <c r="Y21" s="26"/>
      <c r="Z21" s="26"/>
      <c r="XEY21"/>
      <c r="XEZ21"/>
      <c r="XFA21"/>
      <c r="XFB21"/>
      <c r="XFC21"/>
      <c r="XFD21"/>
    </row>
    <row r="22" spans="1:26 16379:16384" s="105" customFormat="1" ht="27">
      <c r="A22" s="100" t="s">
        <v>143</v>
      </c>
      <c r="B22" s="106" t="s">
        <v>144</v>
      </c>
      <c r="C22" s="106" t="s">
        <v>131</v>
      </c>
      <c r="D22" s="106" t="s">
        <v>132</v>
      </c>
      <c r="E22" s="106" t="s">
        <v>145</v>
      </c>
      <c r="F22" s="106" t="s">
        <v>146</v>
      </c>
      <c r="G22" s="107">
        <v>5800000</v>
      </c>
      <c r="H22" s="102">
        <v>5000000</v>
      </c>
      <c r="I22" s="102">
        <v>800000</v>
      </c>
      <c r="J22" s="103">
        <v>0</v>
      </c>
      <c r="K22" s="103">
        <v>0</v>
      </c>
      <c r="L22" s="103">
        <v>0</v>
      </c>
      <c r="M22" s="113">
        <v>100000</v>
      </c>
      <c r="N22" s="113">
        <v>500000</v>
      </c>
      <c r="O22" s="113">
        <v>1500000</v>
      </c>
      <c r="P22" s="113">
        <v>2000000</v>
      </c>
      <c r="Q22" s="113">
        <v>900000</v>
      </c>
      <c r="R22" s="112">
        <v>0</v>
      </c>
      <c r="S22" s="108">
        <v>0</v>
      </c>
      <c r="T22" s="108">
        <v>0</v>
      </c>
      <c r="U22" s="108">
        <v>0</v>
      </c>
      <c r="V22" s="108">
        <v>0</v>
      </c>
      <c r="W22" s="26"/>
      <c r="X22" s="26"/>
      <c r="Y22" s="26"/>
      <c r="Z22" s="26"/>
      <c r="XEY22"/>
      <c r="XEZ22"/>
      <c r="XFA22"/>
      <c r="XFB22"/>
      <c r="XFC22"/>
      <c r="XFD22"/>
    </row>
    <row r="23" spans="1:26 16379:16384" s="105" customFormat="1" ht="27">
      <c r="A23" s="100" t="s">
        <v>148</v>
      </c>
      <c r="B23" s="106" t="s">
        <v>144</v>
      </c>
      <c r="C23" s="106" t="s">
        <v>149</v>
      </c>
      <c r="D23" s="106" t="s">
        <v>150</v>
      </c>
      <c r="E23" s="106" t="s">
        <v>151</v>
      </c>
      <c r="F23" s="106" t="s">
        <v>152</v>
      </c>
      <c r="G23" s="107">
        <v>3390560</v>
      </c>
      <c r="H23" s="102">
        <v>596120</v>
      </c>
      <c r="I23" s="102">
        <v>2794440</v>
      </c>
      <c r="J23" s="103">
        <v>0</v>
      </c>
      <c r="K23" s="103">
        <v>133289.40512481701</v>
      </c>
      <c r="L23" s="103">
        <v>404976.77051578503</v>
      </c>
      <c r="M23" s="111">
        <v>57853.824359397899</v>
      </c>
      <c r="N23" s="111">
        <v>0</v>
      </c>
      <c r="O23" s="111">
        <v>0</v>
      </c>
      <c r="P23" s="111">
        <v>0</v>
      </c>
      <c r="Q23" s="111">
        <v>0</v>
      </c>
      <c r="R23" s="112">
        <v>0</v>
      </c>
      <c r="S23" s="108">
        <v>0</v>
      </c>
      <c r="T23" s="108">
        <v>0</v>
      </c>
      <c r="U23" s="108">
        <v>0</v>
      </c>
      <c r="V23" s="108">
        <v>0</v>
      </c>
      <c r="W23" s="26"/>
      <c r="X23" s="26"/>
      <c r="Y23" s="26"/>
      <c r="Z23" s="26"/>
      <c r="XEY23"/>
      <c r="XEZ23"/>
      <c r="XFA23"/>
      <c r="XFB23"/>
      <c r="XFC23"/>
      <c r="XFD23"/>
    </row>
    <row r="24" spans="1:26 16379:16384" s="105" customFormat="1" ht="27">
      <c r="A24" s="100" t="s">
        <v>153</v>
      </c>
      <c r="B24" s="106" t="s">
        <v>144</v>
      </c>
      <c r="C24" s="106" t="s">
        <v>149</v>
      </c>
      <c r="D24" s="106" t="s">
        <v>150</v>
      </c>
      <c r="E24" s="106" t="s">
        <v>154</v>
      </c>
      <c r="F24" s="106" t="s">
        <v>155</v>
      </c>
      <c r="G24" s="107">
        <v>1669566</v>
      </c>
      <c r="H24" s="102">
        <v>669566</v>
      </c>
      <c r="I24" s="102">
        <v>1000000</v>
      </c>
      <c r="J24" s="103">
        <v>0</v>
      </c>
      <c r="K24" s="103">
        <v>174235.3</v>
      </c>
      <c r="L24" s="103">
        <v>433414.36663842399</v>
      </c>
      <c r="M24" s="111">
        <v>61916.338091203397</v>
      </c>
      <c r="N24" s="111">
        <v>0</v>
      </c>
      <c r="O24" s="111">
        <v>0</v>
      </c>
      <c r="P24" s="111">
        <v>0</v>
      </c>
      <c r="Q24" s="111">
        <v>0</v>
      </c>
      <c r="R24" s="112">
        <v>0</v>
      </c>
      <c r="S24" s="108">
        <v>0</v>
      </c>
      <c r="T24" s="108">
        <v>0</v>
      </c>
      <c r="U24" s="108">
        <v>0</v>
      </c>
      <c r="V24" s="108">
        <v>0</v>
      </c>
      <c r="W24" s="26"/>
      <c r="X24" s="26"/>
      <c r="Y24" s="26"/>
      <c r="Z24" s="26"/>
      <c r="XEY24"/>
      <c r="XEZ24"/>
      <c r="XFA24"/>
      <c r="XFB24"/>
      <c r="XFC24"/>
      <c r="XFD24"/>
    </row>
    <row r="25" spans="1:26 16379:16384" s="105" customFormat="1" ht="27">
      <c r="A25" s="100" t="s">
        <v>156</v>
      </c>
      <c r="B25" s="106" t="s">
        <v>157</v>
      </c>
      <c r="C25" s="106" t="s">
        <v>158</v>
      </c>
      <c r="D25" s="106" t="s">
        <v>159</v>
      </c>
      <c r="E25" s="106" t="s">
        <v>160</v>
      </c>
      <c r="F25" s="106" t="s">
        <v>161</v>
      </c>
      <c r="G25" s="107">
        <v>7500000</v>
      </c>
      <c r="H25" s="102">
        <v>7500000</v>
      </c>
      <c r="I25" s="102"/>
      <c r="J25" s="103">
        <v>0</v>
      </c>
      <c r="K25" s="103">
        <v>20000</v>
      </c>
      <c r="L25" s="103">
        <v>100000</v>
      </c>
      <c r="M25" s="113">
        <v>180000</v>
      </c>
      <c r="N25" s="113">
        <v>200000</v>
      </c>
      <c r="O25" s="113">
        <v>1000000</v>
      </c>
      <c r="P25" s="113">
        <v>1500000</v>
      </c>
      <c r="Q25" s="113">
        <v>2500000</v>
      </c>
      <c r="R25" s="113">
        <v>2000000</v>
      </c>
      <c r="S25" s="108">
        <v>0</v>
      </c>
      <c r="T25" s="108">
        <v>0</v>
      </c>
      <c r="U25" s="108">
        <v>0</v>
      </c>
      <c r="V25" s="108">
        <v>0</v>
      </c>
      <c r="W25" s="26"/>
      <c r="X25" s="26"/>
      <c r="Y25" s="26"/>
      <c r="Z25" s="26"/>
      <c r="XEY25"/>
      <c r="XEZ25"/>
      <c r="XFA25"/>
      <c r="XFB25"/>
      <c r="XFC25"/>
      <c r="XFD25"/>
    </row>
    <row r="26" spans="1:26 16379:16384" s="105" customFormat="1" ht="39.75">
      <c r="A26" s="100" t="s">
        <v>163</v>
      </c>
      <c r="B26" s="106" t="s">
        <v>164</v>
      </c>
      <c r="C26" s="106" t="s">
        <v>158</v>
      </c>
      <c r="D26" s="106" t="s">
        <v>159</v>
      </c>
      <c r="E26" s="106" t="s">
        <v>165</v>
      </c>
      <c r="F26" s="106" t="s">
        <v>166</v>
      </c>
      <c r="G26" s="107">
        <v>808672.4</v>
      </c>
      <c r="H26" s="102">
        <v>808672.4</v>
      </c>
      <c r="I26" s="102"/>
      <c r="J26" s="103">
        <v>0</v>
      </c>
      <c r="K26" s="103">
        <v>0</v>
      </c>
      <c r="L26" s="117">
        <v>250000</v>
      </c>
      <c r="M26" s="111">
        <v>450000</v>
      </c>
      <c r="N26" s="111">
        <v>108672.4</v>
      </c>
      <c r="O26" s="111">
        <v>0</v>
      </c>
      <c r="P26" s="111">
        <v>0</v>
      </c>
      <c r="Q26" s="111">
        <v>0</v>
      </c>
      <c r="R26" s="112">
        <v>0</v>
      </c>
      <c r="S26" s="108">
        <v>0</v>
      </c>
      <c r="T26" s="108">
        <v>0</v>
      </c>
      <c r="U26" s="108">
        <v>0</v>
      </c>
      <c r="V26" s="108">
        <v>0</v>
      </c>
      <c r="W26" s="26"/>
      <c r="X26" s="26"/>
      <c r="Y26" s="26"/>
      <c r="Z26" s="26"/>
      <c r="XEY26"/>
      <c r="XEZ26"/>
      <c r="XFA26"/>
      <c r="XFB26"/>
      <c r="XFC26"/>
      <c r="XFD26"/>
    </row>
    <row r="27" spans="1:26 16379:16384" s="105" customFormat="1" ht="27">
      <c r="A27" s="100" t="s">
        <v>167</v>
      </c>
      <c r="B27" s="106" t="s">
        <v>168</v>
      </c>
      <c r="C27" s="106" t="s">
        <v>131</v>
      </c>
      <c r="D27" s="106" t="s">
        <v>132</v>
      </c>
      <c r="E27" s="106" t="s">
        <v>169</v>
      </c>
      <c r="F27" s="106" t="s">
        <v>170</v>
      </c>
      <c r="G27" s="107">
        <v>140000</v>
      </c>
      <c r="H27" s="102">
        <v>140000</v>
      </c>
      <c r="I27" s="102"/>
      <c r="J27" s="103">
        <v>0</v>
      </c>
      <c r="K27" s="103">
        <v>0</v>
      </c>
      <c r="L27" s="117">
        <v>84000</v>
      </c>
      <c r="M27" s="111">
        <v>56000</v>
      </c>
      <c r="N27" s="111">
        <v>0</v>
      </c>
      <c r="O27" s="111">
        <v>0</v>
      </c>
      <c r="P27" s="111">
        <v>0</v>
      </c>
      <c r="Q27" s="111">
        <v>0</v>
      </c>
      <c r="R27" s="112">
        <v>0</v>
      </c>
      <c r="S27" s="108">
        <v>0</v>
      </c>
      <c r="T27" s="108">
        <v>0</v>
      </c>
      <c r="U27" s="108">
        <v>0</v>
      </c>
      <c r="V27" s="108">
        <v>0</v>
      </c>
      <c r="W27" s="26"/>
      <c r="X27" s="26"/>
      <c r="Y27" s="26"/>
      <c r="Z27" s="26"/>
      <c r="XEY27"/>
      <c r="XEZ27"/>
      <c r="XFA27"/>
      <c r="XFB27"/>
      <c r="XFC27"/>
      <c r="XFD27"/>
    </row>
    <row r="28" spans="1:26 16379:16384" s="105" customFormat="1" ht="27">
      <c r="A28" s="100" t="s">
        <v>171</v>
      </c>
      <c r="B28" s="106" t="s">
        <v>172</v>
      </c>
      <c r="C28" s="106" t="s">
        <v>131</v>
      </c>
      <c r="D28" s="106" t="s">
        <v>132</v>
      </c>
      <c r="E28" s="106" t="s">
        <v>173</v>
      </c>
      <c r="F28" s="106" t="s">
        <v>174</v>
      </c>
      <c r="G28" s="107">
        <v>135000</v>
      </c>
      <c r="H28" s="102">
        <v>135000</v>
      </c>
      <c r="I28" s="102"/>
      <c r="J28" s="103">
        <v>0</v>
      </c>
      <c r="K28" s="103">
        <v>0</v>
      </c>
      <c r="L28" s="103">
        <v>135000</v>
      </c>
      <c r="M28" s="111">
        <v>0</v>
      </c>
      <c r="N28" s="111">
        <v>0</v>
      </c>
      <c r="O28" s="111">
        <v>0</v>
      </c>
      <c r="P28" s="111">
        <v>0</v>
      </c>
      <c r="Q28" s="111">
        <v>0</v>
      </c>
      <c r="R28" s="112">
        <v>0</v>
      </c>
      <c r="S28" s="108">
        <v>0</v>
      </c>
      <c r="T28" s="108">
        <v>0</v>
      </c>
      <c r="U28" s="108">
        <v>0</v>
      </c>
      <c r="V28" s="108">
        <v>0</v>
      </c>
      <c r="W28" s="26"/>
      <c r="X28" s="26"/>
      <c r="Y28" s="26"/>
      <c r="Z28" s="26"/>
      <c r="XEY28"/>
      <c r="XEZ28"/>
      <c r="XFA28"/>
      <c r="XFB28"/>
      <c r="XFC28"/>
      <c r="XFD28"/>
    </row>
    <row r="29" spans="1:26 16379:16384" s="105" customFormat="1" ht="27">
      <c r="A29" s="118" t="s">
        <v>175</v>
      </c>
      <c r="B29" s="106" t="s">
        <v>66</v>
      </c>
      <c r="C29" s="106" t="s">
        <v>158</v>
      </c>
      <c r="D29" s="106" t="s">
        <v>159</v>
      </c>
      <c r="E29" s="106" t="s">
        <v>176</v>
      </c>
      <c r="F29" s="106" t="s">
        <v>177</v>
      </c>
      <c r="G29" s="107">
        <v>1720000</v>
      </c>
      <c r="H29" s="102">
        <v>1335800</v>
      </c>
      <c r="I29" s="102">
        <v>384200</v>
      </c>
      <c r="J29" s="103">
        <v>0</v>
      </c>
      <c r="K29" s="103">
        <v>0</v>
      </c>
      <c r="L29" s="103">
        <v>485451</v>
      </c>
      <c r="M29" s="113">
        <v>508984.35</v>
      </c>
      <c r="N29" s="113">
        <v>341364.65</v>
      </c>
      <c r="O29" s="111">
        <v>0</v>
      </c>
      <c r="P29" s="111">
        <v>0</v>
      </c>
      <c r="Q29" s="111">
        <v>0</v>
      </c>
      <c r="R29" s="112">
        <v>0</v>
      </c>
      <c r="S29" s="108">
        <v>0</v>
      </c>
      <c r="T29" s="108">
        <v>0</v>
      </c>
      <c r="U29" s="108">
        <v>0</v>
      </c>
      <c r="V29" s="108">
        <v>0</v>
      </c>
      <c r="W29" s="26"/>
      <c r="X29" s="26"/>
      <c r="Y29" s="26"/>
      <c r="Z29" s="26"/>
      <c r="XEY29"/>
      <c r="XEZ29"/>
      <c r="XFA29"/>
      <c r="XFB29"/>
      <c r="XFC29"/>
      <c r="XFD29"/>
    </row>
    <row r="30" spans="1:26 16379:16384" s="105" customFormat="1" ht="39.75">
      <c r="A30" s="100" t="s">
        <v>178</v>
      </c>
      <c r="B30" s="106" t="s">
        <v>179</v>
      </c>
      <c r="C30" s="106" t="s">
        <v>131</v>
      </c>
      <c r="D30" s="106" t="s">
        <v>132</v>
      </c>
      <c r="E30" s="106" t="s">
        <v>180</v>
      </c>
      <c r="F30" s="106" t="s">
        <v>181</v>
      </c>
      <c r="G30" s="107">
        <v>1000000</v>
      </c>
      <c r="H30" s="102">
        <v>1000000</v>
      </c>
      <c r="I30" s="102"/>
      <c r="J30" s="103">
        <v>0</v>
      </c>
      <c r="K30" s="103">
        <v>0</v>
      </c>
      <c r="L30" s="103">
        <v>300000</v>
      </c>
      <c r="M30" s="113">
        <v>250000</v>
      </c>
      <c r="N30" s="113">
        <v>300000</v>
      </c>
      <c r="O30" s="111">
        <v>150000</v>
      </c>
      <c r="P30" s="111">
        <v>0</v>
      </c>
      <c r="Q30" s="111">
        <v>0</v>
      </c>
      <c r="R30" s="112">
        <v>0</v>
      </c>
      <c r="S30" s="108">
        <v>0</v>
      </c>
      <c r="T30" s="108">
        <v>0</v>
      </c>
      <c r="U30" s="108">
        <v>0</v>
      </c>
      <c r="V30" s="108">
        <v>0</v>
      </c>
      <c r="W30" s="26"/>
      <c r="X30" s="26"/>
      <c r="Y30" s="26"/>
      <c r="Z30" s="26"/>
      <c r="XEY30"/>
      <c r="XEZ30"/>
      <c r="XFA30"/>
      <c r="XFB30"/>
      <c r="XFC30"/>
      <c r="XFD30"/>
    </row>
    <row r="31" spans="1:26 16379:16384" s="105" customFormat="1" ht="27">
      <c r="A31" s="100" t="s">
        <v>182</v>
      </c>
      <c r="B31" s="106" t="s">
        <v>183</v>
      </c>
      <c r="C31" s="106" t="s">
        <v>184</v>
      </c>
      <c r="D31" s="106" t="s">
        <v>185</v>
      </c>
      <c r="E31" s="106" t="s">
        <v>186</v>
      </c>
      <c r="F31" s="106" t="s">
        <v>712</v>
      </c>
      <c r="G31" s="107">
        <v>2700000</v>
      </c>
      <c r="H31" s="102">
        <v>1000000</v>
      </c>
      <c r="I31" s="102">
        <v>1700000</v>
      </c>
      <c r="J31" s="103">
        <v>0</v>
      </c>
      <c r="K31" s="103">
        <v>0</v>
      </c>
      <c r="L31" s="117">
        <v>185185.18</v>
      </c>
      <c r="M31" s="111">
        <v>407407.41</v>
      </c>
      <c r="N31" s="111">
        <v>407407.41</v>
      </c>
      <c r="O31" s="111">
        <v>0</v>
      </c>
      <c r="P31" s="111">
        <v>0</v>
      </c>
      <c r="Q31" s="111">
        <v>0</v>
      </c>
      <c r="R31" s="112">
        <v>0</v>
      </c>
      <c r="S31" s="108">
        <v>0</v>
      </c>
      <c r="T31" s="108">
        <v>0</v>
      </c>
      <c r="U31" s="108">
        <v>0</v>
      </c>
      <c r="V31" s="108">
        <v>0</v>
      </c>
      <c r="W31" s="26"/>
      <c r="X31" s="26"/>
      <c r="Y31" s="26"/>
      <c r="Z31" s="26"/>
      <c r="XEY31"/>
      <c r="XEZ31"/>
      <c r="XFA31"/>
      <c r="XFB31"/>
      <c r="XFC31"/>
      <c r="XFD31"/>
    </row>
    <row r="32" spans="1:26 16379:16384" s="105" customFormat="1" ht="27">
      <c r="A32" s="119" t="s">
        <v>188</v>
      </c>
      <c r="B32" s="106" t="s">
        <v>157</v>
      </c>
      <c r="C32" s="106" t="s">
        <v>50</v>
      </c>
      <c r="D32" s="33" t="s">
        <v>189</v>
      </c>
      <c r="E32" s="106" t="s">
        <v>190</v>
      </c>
      <c r="F32" s="106" t="s">
        <v>191</v>
      </c>
      <c r="G32" s="107">
        <v>227267305.44</v>
      </c>
      <c r="H32" s="102">
        <v>113000000</v>
      </c>
      <c r="I32" s="102">
        <v>114267305.44</v>
      </c>
      <c r="J32" s="103">
        <v>0</v>
      </c>
      <c r="K32" s="103">
        <v>0</v>
      </c>
      <c r="L32" s="103">
        <v>0</v>
      </c>
      <c r="M32" s="111">
        <v>0</v>
      </c>
      <c r="N32" s="111">
        <v>28250000</v>
      </c>
      <c r="O32" s="111">
        <v>33900000</v>
      </c>
      <c r="P32" s="111">
        <v>50850000</v>
      </c>
      <c r="Q32" s="111">
        <v>0</v>
      </c>
      <c r="R32" s="112">
        <v>0</v>
      </c>
      <c r="S32" s="108">
        <v>0</v>
      </c>
      <c r="T32" s="108">
        <v>0</v>
      </c>
      <c r="U32" s="108">
        <v>0</v>
      </c>
      <c r="V32" s="108">
        <v>0</v>
      </c>
      <c r="W32" s="26"/>
      <c r="X32" s="26"/>
      <c r="Y32" s="26"/>
      <c r="Z32" s="26"/>
      <c r="XEY32"/>
      <c r="XEZ32"/>
      <c r="XFA32"/>
      <c r="XFB32"/>
      <c r="XFC32"/>
      <c r="XFD32"/>
    </row>
    <row r="33" spans="1:26 16379:16384" s="105" customFormat="1" ht="27">
      <c r="A33" s="100" t="s">
        <v>192</v>
      </c>
      <c r="B33" s="106" t="s">
        <v>157</v>
      </c>
      <c r="C33" s="106" t="s">
        <v>50</v>
      </c>
      <c r="D33" s="106" t="s">
        <v>51</v>
      </c>
      <c r="E33" s="106" t="s">
        <v>193</v>
      </c>
      <c r="F33" s="106" t="s">
        <v>194</v>
      </c>
      <c r="G33" s="107">
        <v>8000000</v>
      </c>
      <c r="H33" s="102">
        <v>8000000</v>
      </c>
      <c r="I33" s="102"/>
      <c r="J33" s="103">
        <v>0</v>
      </c>
      <c r="K33" s="103">
        <v>0</v>
      </c>
      <c r="L33" s="103">
        <v>400000</v>
      </c>
      <c r="M33" s="113">
        <v>0</v>
      </c>
      <c r="N33" s="113">
        <v>400000</v>
      </c>
      <c r="O33" s="113">
        <v>1500000</v>
      </c>
      <c r="P33" s="113">
        <v>2000000</v>
      </c>
      <c r="Q33" s="113">
        <v>2200000</v>
      </c>
      <c r="R33" s="112">
        <v>1500000</v>
      </c>
      <c r="S33" s="108">
        <v>0</v>
      </c>
      <c r="T33" s="108">
        <v>0</v>
      </c>
      <c r="U33" s="108">
        <v>0</v>
      </c>
      <c r="V33" s="108">
        <v>0</v>
      </c>
      <c r="W33" s="26"/>
      <c r="X33" s="26"/>
      <c r="Y33" s="26"/>
      <c r="Z33" s="26"/>
      <c r="XEY33"/>
      <c r="XEZ33"/>
      <c r="XFA33"/>
      <c r="XFB33"/>
      <c r="XFC33"/>
      <c r="XFD33"/>
    </row>
    <row r="34" spans="1:26 16379:16384" s="105" customFormat="1" ht="17.25">
      <c r="A34" s="100" t="s">
        <v>195</v>
      </c>
      <c r="B34" s="106" t="s">
        <v>49</v>
      </c>
      <c r="C34" s="106" t="s">
        <v>196</v>
      </c>
      <c r="D34" s="106" t="s">
        <v>197</v>
      </c>
      <c r="E34" s="106"/>
      <c r="F34" s="106" t="s">
        <v>198</v>
      </c>
      <c r="G34" s="107">
        <v>8000000</v>
      </c>
      <c r="H34" s="102">
        <v>8000000</v>
      </c>
      <c r="I34" s="102"/>
      <c r="J34" s="103">
        <v>0</v>
      </c>
      <c r="K34" s="103">
        <v>0</v>
      </c>
      <c r="L34" s="103">
        <v>270000</v>
      </c>
      <c r="M34" s="111">
        <v>200000</v>
      </c>
      <c r="N34" s="111">
        <v>100000</v>
      </c>
      <c r="O34" s="111">
        <v>430000</v>
      </c>
      <c r="P34" s="111">
        <v>700000</v>
      </c>
      <c r="Q34" s="111">
        <v>900000</v>
      </c>
      <c r="R34" s="112">
        <v>900000</v>
      </c>
      <c r="S34" s="108">
        <v>900000</v>
      </c>
      <c r="T34" s="108">
        <v>900000</v>
      </c>
      <c r="U34" s="108">
        <v>900000</v>
      </c>
      <c r="V34" s="108">
        <v>1800000</v>
      </c>
      <c r="W34" s="26"/>
      <c r="X34" s="26"/>
      <c r="Y34" s="26"/>
      <c r="Z34" s="26"/>
      <c r="XEY34"/>
      <c r="XEZ34"/>
      <c r="XFA34"/>
      <c r="XFB34"/>
      <c r="XFC34"/>
      <c r="XFD34"/>
    </row>
    <row r="35" spans="1:26 16379:16384" s="105" customFormat="1" ht="27">
      <c r="A35" s="100" t="s">
        <v>200</v>
      </c>
      <c r="B35" s="106" t="s">
        <v>201</v>
      </c>
      <c r="C35" s="106" t="s">
        <v>131</v>
      </c>
      <c r="D35" s="106" t="s">
        <v>132</v>
      </c>
      <c r="E35" s="106"/>
      <c r="F35" s="106" t="s">
        <v>202</v>
      </c>
      <c r="G35" s="107">
        <v>29500000</v>
      </c>
      <c r="H35" s="102">
        <v>10000000</v>
      </c>
      <c r="I35" s="102">
        <v>19500000</v>
      </c>
      <c r="J35" s="103">
        <v>0</v>
      </c>
      <c r="K35" s="103">
        <v>0</v>
      </c>
      <c r="L35" s="103">
        <v>0</v>
      </c>
      <c r="M35" s="111">
        <v>100000</v>
      </c>
      <c r="N35" s="111">
        <v>2900000</v>
      </c>
      <c r="O35" s="111">
        <v>3000000</v>
      </c>
      <c r="P35" s="111">
        <v>3000000</v>
      </c>
      <c r="Q35" s="111">
        <v>1000000</v>
      </c>
      <c r="R35" s="112">
        <v>0</v>
      </c>
      <c r="S35" s="108">
        <v>0</v>
      </c>
      <c r="T35" s="108">
        <v>0</v>
      </c>
      <c r="U35" s="108">
        <v>0</v>
      </c>
      <c r="V35" s="108">
        <v>0</v>
      </c>
      <c r="W35" s="26"/>
      <c r="X35" s="26"/>
      <c r="Y35" s="26"/>
      <c r="Z35" s="26"/>
      <c r="XEY35"/>
      <c r="XEZ35"/>
      <c r="XFA35"/>
      <c r="XFB35"/>
      <c r="XFC35"/>
      <c r="XFD35"/>
    </row>
    <row r="36" spans="1:26 16379:16384" s="105" customFormat="1" ht="27">
      <c r="A36" s="100" t="s">
        <v>203</v>
      </c>
      <c r="B36" s="106" t="s">
        <v>204</v>
      </c>
      <c r="C36" s="106" t="s">
        <v>67</v>
      </c>
      <c r="D36" s="106" t="s">
        <v>68</v>
      </c>
      <c r="E36" s="106" t="s">
        <v>205</v>
      </c>
      <c r="F36" s="106" t="s">
        <v>206</v>
      </c>
      <c r="G36" s="107">
        <v>4200000</v>
      </c>
      <c r="H36" s="102">
        <v>4200000</v>
      </c>
      <c r="I36" s="102"/>
      <c r="J36" s="103">
        <v>0</v>
      </c>
      <c r="K36" s="103">
        <v>0</v>
      </c>
      <c r="L36" s="103">
        <v>675360</v>
      </c>
      <c r="M36" s="113">
        <v>1761659.6</v>
      </c>
      <c r="N36" s="113">
        <v>940921.31</v>
      </c>
      <c r="O36" s="113">
        <v>822059.09</v>
      </c>
      <c r="P36" s="111">
        <v>0</v>
      </c>
      <c r="Q36" s="111">
        <v>0</v>
      </c>
      <c r="R36" s="112">
        <v>0</v>
      </c>
      <c r="S36" s="108">
        <v>0</v>
      </c>
      <c r="T36" s="108">
        <v>0</v>
      </c>
      <c r="U36" s="108">
        <v>0</v>
      </c>
      <c r="V36" s="108">
        <v>0</v>
      </c>
      <c r="W36" s="26"/>
      <c r="X36" s="26"/>
      <c r="Y36" s="26"/>
      <c r="Z36" s="26"/>
      <c r="XEY36"/>
      <c r="XEZ36"/>
      <c r="XFA36"/>
      <c r="XFB36"/>
      <c r="XFC36"/>
      <c r="XFD36"/>
    </row>
    <row r="37" spans="1:26 16379:16384" s="105" customFormat="1" ht="17.25">
      <c r="A37" s="100" t="s">
        <v>207</v>
      </c>
      <c r="B37" s="106" t="s">
        <v>49</v>
      </c>
      <c r="C37" s="106" t="s">
        <v>50</v>
      </c>
      <c r="D37" s="106" t="s">
        <v>51</v>
      </c>
      <c r="E37" s="106" t="s">
        <v>208</v>
      </c>
      <c r="F37" s="106" t="s">
        <v>209</v>
      </c>
      <c r="G37" s="107">
        <v>14000000</v>
      </c>
      <c r="H37" s="102">
        <v>14000000</v>
      </c>
      <c r="I37" s="102"/>
      <c r="J37" s="103">
        <v>0</v>
      </c>
      <c r="K37" s="103">
        <v>0</v>
      </c>
      <c r="L37" s="103">
        <v>0</v>
      </c>
      <c r="M37" s="111">
        <v>650000</v>
      </c>
      <c r="N37" s="111">
        <v>0</v>
      </c>
      <c r="O37" s="111">
        <v>0</v>
      </c>
      <c r="P37" s="111">
        <v>3000000</v>
      </c>
      <c r="Q37" s="111">
        <v>5000000</v>
      </c>
      <c r="R37" s="112">
        <v>5350000</v>
      </c>
      <c r="S37" s="108">
        <v>0</v>
      </c>
      <c r="T37" s="108">
        <v>0</v>
      </c>
      <c r="U37" s="108">
        <v>0</v>
      </c>
      <c r="V37" s="108">
        <v>0</v>
      </c>
      <c r="W37" s="26"/>
      <c r="X37" s="26"/>
      <c r="Y37" s="26"/>
      <c r="Z37" s="26"/>
      <c r="XEY37"/>
      <c r="XEZ37"/>
      <c r="XFA37"/>
      <c r="XFB37"/>
      <c r="XFC37"/>
      <c r="XFD37"/>
    </row>
    <row r="38" spans="1:26 16379:16384" s="105" customFormat="1" ht="39.75">
      <c r="A38" s="100" t="s">
        <v>210</v>
      </c>
      <c r="B38" s="106" t="s">
        <v>211</v>
      </c>
      <c r="C38" s="106" t="s">
        <v>149</v>
      </c>
      <c r="D38" s="106" t="s">
        <v>212</v>
      </c>
      <c r="E38" s="106" t="s">
        <v>213</v>
      </c>
      <c r="F38" s="106" t="s">
        <v>214</v>
      </c>
      <c r="G38" s="107">
        <v>6000000</v>
      </c>
      <c r="H38" s="102">
        <v>6000000</v>
      </c>
      <c r="I38" s="102"/>
      <c r="J38" s="103">
        <v>0</v>
      </c>
      <c r="K38" s="103">
        <v>0</v>
      </c>
      <c r="L38" s="117">
        <v>100000</v>
      </c>
      <c r="M38" s="113">
        <v>900000</v>
      </c>
      <c r="N38" s="113">
        <v>1500000</v>
      </c>
      <c r="O38" s="113">
        <v>1500000</v>
      </c>
      <c r="P38" s="113">
        <v>2000000</v>
      </c>
      <c r="Q38" s="111">
        <v>0</v>
      </c>
      <c r="R38" s="112">
        <v>0</v>
      </c>
      <c r="S38" s="108">
        <v>0</v>
      </c>
      <c r="T38" s="108">
        <v>0</v>
      </c>
      <c r="U38" s="108">
        <v>0</v>
      </c>
      <c r="V38" s="108">
        <v>0</v>
      </c>
      <c r="W38" s="26"/>
      <c r="X38" s="26"/>
      <c r="Y38" s="26"/>
      <c r="Z38" s="26"/>
      <c r="XEY38"/>
      <c r="XEZ38"/>
      <c r="XFA38"/>
      <c r="XFB38"/>
      <c r="XFC38"/>
      <c r="XFD38"/>
    </row>
    <row r="39" spans="1:26 16379:16384" s="105" customFormat="1" ht="17.25">
      <c r="A39" s="100" t="s">
        <v>215</v>
      </c>
      <c r="B39" s="106" t="s">
        <v>216</v>
      </c>
      <c r="C39" s="106" t="s">
        <v>158</v>
      </c>
      <c r="D39" s="106" t="s">
        <v>217</v>
      </c>
      <c r="E39" s="106" t="s">
        <v>218</v>
      </c>
      <c r="F39" s="106" t="s">
        <v>219</v>
      </c>
      <c r="G39" s="107">
        <v>1250000</v>
      </c>
      <c r="H39" s="102">
        <v>1250000</v>
      </c>
      <c r="I39" s="102"/>
      <c r="J39" s="103">
        <v>0</v>
      </c>
      <c r="K39" s="103">
        <v>30000</v>
      </c>
      <c r="L39" s="103">
        <v>60000</v>
      </c>
      <c r="M39" s="113">
        <v>400000</v>
      </c>
      <c r="N39" s="113">
        <v>720000</v>
      </c>
      <c r="O39" s="113">
        <v>40000</v>
      </c>
      <c r="P39" s="111">
        <v>0</v>
      </c>
      <c r="Q39" s="111">
        <v>0</v>
      </c>
      <c r="R39" s="112">
        <v>0</v>
      </c>
      <c r="S39" s="108">
        <v>0</v>
      </c>
      <c r="T39" s="108">
        <v>0</v>
      </c>
      <c r="U39" s="108">
        <v>0</v>
      </c>
      <c r="V39" s="108">
        <v>0</v>
      </c>
      <c r="W39" s="26"/>
      <c r="X39" s="26"/>
      <c r="Y39" s="26"/>
      <c r="Z39" s="26"/>
      <c r="XEY39"/>
      <c r="XEZ39"/>
      <c r="XFA39"/>
      <c r="XFB39"/>
      <c r="XFC39"/>
      <c r="XFD39"/>
    </row>
    <row r="40" spans="1:26 16379:16384" s="105" customFormat="1" ht="39.75">
      <c r="A40" s="100" t="s">
        <v>220</v>
      </c>
      <c r="B40" s="106" t="s">
        <v>221</v>
      </c>
      <c r="C40" s="106" t="s">
        <v>139</v>
      </c>
      <c r="D40" s="106" t="s">
        <v>222</v>
      </c>
      <c r="E40" s="106" t="s">
        <v>223</v>
      </c>
      <c r="F40" s="106" t="s">
        <v>224</v>
      </c>
      <c r="G40" s="107">
        <v>895000</v>
      </c>
      <c r="H40" s="102">
        <v>700000</v>
      </c>
      <c r="I40" s="102">
        <v>195000</v>
      </c>
      <c r="J40" s="103">
        <v>0</v>
      </c>
      <c r="K40" s="103">
        <v>0</v>
      </c>
      <c r="L40" s="103">
        <v>135000</v>
      </c>
      <c r="M40" s="111">
        <v>540000</v>
      </c>
      <c r="N40" s="111">
        <v>25000</v>
      </c>
      <c r="O40" s="111">
        <v>0</v>
      </c>
      <c r="P40" s="111">
        <v>0</v>
      </c>
      <c r="Q40" s="111">
        <v>0</v>
      </c>
      <c r="R40" s="112">
        <v>0</v>
      </c>
      <c r="S40" s="108">
        <v>0</v>
      </c>
      <c r="T40" s="108">
        <v>0</v>
      </c>
      <c r="U40" s="108">
        <v>0</v>
      </c>
      <c r="V40" s="108">
        <v>0</v>
      </c>
      <c r="W40" s="26"/>
      <c r="X40" s="26"/>
      <c r="Y40" s="26"/>
      <c r="Z40" s="26"/>
      <c r="XEY40"/>
      <c r="XEZ40"/>
      <c r="XFA40"/>
      <c r="XFB40"/>
      <c r="XFC40"/>
      <c r="XFD40"/>
    </row>
    <row r="41" spans="1:26 16379:16384" s="105" customFormat="1" ht="27">
      <c r="A41" s="100" t="s">
        <v>225</v>
      </c>
      <c r="B41" s="106" t="s">
        <v>226</v>
      </c>
      <c r="C41" s="106" t="s">
        <v>158</v>
      </c>
      <c r="D41" s="106" t="s">
        <v>159</v>
      </c>
      <c r="E41" s="106" t="s">
        <v>227</v>
      </c>
      <c r="F41" s="106" t="s">
        <v>228</v>
      </c>
      <c r="G41" s="107">
        <v>1457980.3</v>
      </c>
      <c r="H41" s="102">
        <v>1000000</v>
      </c>
      <c r="I41" s="102">
        <v>457980.3</v>
      </c>
      <c r="J41" s="103">
        <v>0</v>
      </c>
      <c r="K41" s="103">
        <v>0</v>
      </c>
      <c r="L41" s="117">
        <v>150000</v>
      </c>
      <c r="M41" s="111">
        <v>300000</v>
      </c>
      <c r="N41" s="111">
        <v>300000</v>
      </c>
      <c r="O41" s="111">
        <v>150000</v>
      </c>
      <c r="P41" s="111">
        <v>100000</v>
      </c>
      <c r="Q41" s="111">
        <v>0</v>
      </c>
      <c r="R41" s="112">
        <v>0</v>
      </c>
      <c r="S41" s="108">
        <v>0</v>
      </c>
      <c r="T41" s="108">
        <v>0</v>
      </c>
      <c r="U41" s="108">
        <v>0</v>
      </c>
      <c r="V41" s="108">
        <v>0</v>
      </c>
      <c r="W41" s="26"/>
      <c r="X41" s="26"/>
      <c r="Y41" s="26"/>
      <c r="Z41" s="26"/>
      <c r="XEY41"/>
      <c r="XEZ41"/>
      <c r="XFA41"/>
      <c r="XFB41"/>
      <c r="XFC41"/>
      <c r="XFD41"/>
    </row>
    <row r="42" spans="1:26 16379:16384" s="105" customFormat="1" ht="39.75">
      <c r="A42" s="100" t="s">
        <v>229</v>
      </c>
      <c r="B42" s="106" t="s">
        <v>230</v>
      </c>
      <c r="C42" s="106" t="s">
        <v>158</v>
      </c>
      <c r="D42" s="106" t="s">
        <v>159</v>
      </c>
      <c r="E42" s="106" t="s">
        <v>231</v>
      </c>
      <c r="F42" s="106" t="s">
        <v>232</v>
      </c>
      <c r="G42" s="107">
        <v>1149950</v>
      </c>
      <c r="H42" s="102">
        <v>1149950</v>
      </c>
      <c r="I42" s="102"/>
      <c r="J42" s="103">
        <v>0</v>
      </c>
      <c r="K42" s="103">
        <v>0</v>
      </c>
      <c r="L42" s="103">
        <v>0</v>
      </c>
      <c r="M42" s="111">
        <v>239950</v>
      </c>
      <c r="N42" s="111">
        <v>760000</v>
      </c>
      <c r="O42" s="111">
        <v>150000</v>
      </c>
      <c r="P42" s="111">
        <v>0</v>
      </c>
      <c r="Q42" s="111">
        <v>0</v>
      </c>
      <c r="R42" s="112">
        <v>0</v>
      </c>
      <c r="S42" s="108">
        <v>0</v>
      </c>
      <c r="T42" s="108">
        <v>0</v>
      </c>
      <c r="U42" s="108">
        <v>0</v>
      </c>
      <c r="V42" s="108">
        <v>0</v>
      </c>
      <c r="W42" s="26"/>
      <c r="X42" s="26"/>
      <c r="Y42" s="26"/>
      <c r="Z42" s="26"/>
      <c r="XEY42"/>
      <c r="XEZ42"/>
      <c r="XFA42"/>
      <c r="XFB42"/>
      <c r="XFC42"/>
      <c r="XFD42"/>
    </row>
    <row r="43" spans="1:26 16379:16384" s="105" customFormat="1" ht="27">
      <c r="A43" s="100" t="s">
        <v>233</v>
      </c>
      <c r="B43" s="106" t="s">
        <v>234</v>
      </c>
      <c r="C43" s="106" t="s">
        <v>50</v>
      </c>
      <c r="D43" s="106" t="s">
        <v>51</v>
      </c>
      <c r="E43" s="106" t="s">
        <v>235</v>
      </c>
      <c r="F43" s="106" t="s">
        <v>236</v>
      </c>
      <c r="G43" s="107">
        <v>2200000</v>
      </c>
      <c r="H43" s="102">
        <v>2200000</v>
      </c>
      <c r="I43" s="102"/>
      <c r="J43" s="103">
        <v>0</v>
      </c>
      <c r="K43" s="103">
        <v>0</v>
      </c>
      <c r="L43" s="103">
        <v>130000</v>
      </c>
      <c r="M43" s="111">
        <v>300000</v>
      </c>
      <c r="N43" s="111">
        <v>1500000</v>
      </c>
      <c r="O43" s="111">
        <v>270000</v>
      </c>
      <c r="P43" s="111">
        <v>0</v>
      </c>
      <c r="Q43" s="111">
        <v>0</v>
      </c>
      <c r="R43" s="112">
        <v>0</v>
      </c>
      <c r="S43" s="108">
        <v>0</v>
      </c>
      <c r="T43" s="108">
        <v>0</v>
      </c>
      <c r="U43" s="108">
        <v>0</v>
      </c>
      <c r="V43" s="108">
        <v>0</v>
      </c>
      <c r="W43" s="26"/>
      <c r="X43" s="26"/>
      <c r="Y43" s="26"/>
      <c r="Z43" s="26"/>
      <c r="XEY43"/>
      <c r="XEZ43"/>
      <c r="XFA43"/>
      <c r="XFB43"/>
      <c r="XFC43"/>
      <c r="XFD43"/>
    </row>
    <row r="44" spans="1:26 16379:16384" s="105" customFormat="1" ht="27">
      <c r="A44" s="100" t="s">
        <v>237</v>
      </c>
      <c r="B44" s="106" t="s">
        <v>238</v>
      </c>
      <c r="C44" s="106" t="s">
        <v>50</v>
      </c>
      <c r="D44" s="106" t="s">
        <v>51</v>
      </c>
      <c r="E44" s="106" t="s">
        <v>239</v>
      </c>
      <c r="F44" s="106" t="s">
        <v>240</v>
      </c>
      <c r="G44" s="107">
        <v>800000</v>
      </c>
      <c r="H44" s="102">
        <v>800000</v>
      </c>
      <c r="I44" s="102"/>
      <c r="J44" s="103">
        <v>0</v>
      </c>
      <c r="K44" s="103">
        <v>0</v>
      </c>
      <c r="L44" s="103">
        <v>417000</v>
      </c>
      <c r="M44" s="113">
        <v>333000</v>
      </c>
      <c r="N44" s="113">
        <v>50000</v>
      </c>
      <c r="O44" s="111">
        <v>0</v>
      </c>
      <c r="P44" s="111">
        <v>0</v>
      </c>
      <c r="Q44" s="111">
        <v>0</v>
      </c>
      <c r="R44" s="112">
        <v>0</v>
      </c>
      <c r="S44" s="108">
        <v>0</v>
      </c>
      <c r="T44" s="108">
        <v>0</v>
      </c>
      <c r="U44" s="108">
        <v>0</v>
      </c>
      <c r="V44" s="108">
        <v>0</v>
      </c>
      <c r="W44" s="26"/>
      <c r="X44" s="26"/>
      <c r="Y44" s="26"/>
      <c r="Z44" s="26"/>
      <c r="XEY44"/>
      <c r="XEZ44"/>
      <c r="XFA44"/>
      <c r="XFB44"/>
      <c r="XFC44"/>
      <c r="XFD44"/>
    </row>
    <row r="45" spans="1:26 16379:16384" s="105" customFormat="1" ht="27">
      <c r="A45" s="100" t="s">
        <v>241</v>
      </c>
      <c r="B45" s="106" t="s">
        <v>242</v>
      </c>
      <c r="C45" s="106" t="s">
        <v>50</v>
      </c>
      <c r="D45" s="106" t="s">
        <v>51</v>
      </c>
      <c r="E45" s="106" t="s">
        <v>243</v>
      </c>
      <c r="F45" s="106" t="s">
        <v>244</v>
      </c>
      <c r="G45" s="107">
        <v>295000</v>
      </c>
      <c r="H45" s="102">
        <v>295000</v>
      </c>
      <c r="I45" s="102"/>
      <c r="J45" s="103">
        <v>0</v>
      </c>
      <c r="K45" s="103">
        <v>0</v>
      </c>
      <c r="L45" s="103">
        <v>295000</v>
      </c>
      <c r="M45" s="111">
        <v>0</v>
      </c>
      <c r="N45" s="111">
        <v>0</v>
      </c>
      <c r="O45" s="111">
        <v>0</v>
      </c>
      <c r="P45" s="111">
        <v>0</v>
      </c>
      <c r="Q45" s="111">
        <v>0</v>
      </c>
      <c r="R45" s="112">
        <v>0</v>
      </c>
      <c r="S45" s="108">
        <v>0</v>
      </c>
      <c r="T45" s="108">
        <v>0</v>
      </c>
      <c r="U45" s="108">
        <v>0</v>
      </c>
      <c r="V45" s="108">
        <v>0</v>
      </c>
      <c r="W45" s="26"/>
      <c r="X45" s="26"/>
      <c r="Y45" s="26"/>
      <c r="Z45" s="26"/>
      <c r="XEY45"/>
      <c r="XEZ45"/>
      <c r="XFA45"/>
      <c r="XFB45"/>
      <c r="XFC45"/>
      <c r="XFD45"/>
    </row>
    <row r="46" spans="1:26 16379:16384" s="105" customFormat="1" ht="39.75">
      <c r="A46" s="100" t="s">
        <v>245</v>
      </c>
      <c r="B46" s="106" t="s">
        <v>234</v>
      </c>
      <c r="C46" s="106" t="s">
        <v>50</v>
      </c>
      <c r="D46" s="106" t="s">
        <v>51</v>
      </c>
      <c r="E46" s="106" t="s">
        <v>246</v>
      </c>
      <c r="F46" s="106" t="s">
        <v>247</v>
      </c>
      <c r="G46" s="107">
        <v>1000000</v>
      </c>
      <c r="H46" s="102">
        <v>1000000</v>
      </c>
      <c r="I46" s="102"/>
      <c r="J46" s="103">
        <v>0</v>
      </c>
      <c r="K46" s="103">
        <v>0</v>
      </c>
      <c r="L46" s="103">
        <v>65000</v>
      </c>
      <c r="M46" s="111">
        <v>215000</v>
      </c>
      <c r="N46" s="111">
        <v>635000</v>
      </c>
      <c r="O46" s="111">
        <v>85000</v>
      </c>
      <c r="P46" s="111">
        <v>0</v>
      </c>
      <c r="Q46" s="111">
        <v>0</v>
      </c>
      <c r="R46" s="112">
        <v>0</v>
      </c>
      <c r="S46" s="108">
        <v>0</v>
      </c>
      <c r="T46" s="108">
        <v>0</v>
      </c>
      <c r="U46" s="108">
        <v>0</v>
      </c>
      <c r="V46" s="108">
        <v>0</v>
      </c>
      <c r="W46" s="26"/>
      <c r="X46" s="26"/>
      <c r="Y46" s="26"/>
      <c r="Z46" s="26"/>
      <c r="XEY46"/>
      <c r="XEZ46"/>
      <c r="XFA46"/>
      <c r="XFB46"/>
      <c r="XFC46"/>
      <c r="XFD46"/>
    </row>
    <row r="47" spans="1:26 16379:16384" s="105" customFormat="1" ht="27">
      <c r="A47" s="100" t="s">
        <v>248</v>
      </c>
      <c r="B47" s="106" t="s">
        <v>221</v>
      </c>
      <c r="C47" s="106" t="s">
        <v>139</v>
      </c>
      <c r="D47" s="106" t="s">
        <v>222</v>
      </c>
      <c r="E47" s="106" t="s">
        <v>249</v>
      </c>
      <c r="F47" s="106" t="s">
        <v>250</v>
      </c>
      <c r="G47" s="107">
        <v>16220000</v>
      </c>
      <c r="H47" s="102">
        <v>15000000</v>
      </c>
      <c r="I47" s="102">
        <v>1220000</v>
      </c>
      <c r="J47" s="103">
        <v>0</v>
      </c>
      <c r="K47" s="103">
        <v>0</v>
      </c>
      <c r="L47" s="103">
        <v>0</v>
      </c>
      <c r="M47" s="113">
        <v>0</v>
      </c>
      <c r="N47" s="113">
        <v>3827417.13</v>
      </c>
      <c r="O47" s="113">
        <v>4400000</v>
      </c>
      <c r="P47" s="113">
        <v>4400000</v>
      </c>
      <c r="Q47" s="113">
        <v>2372582.87</v>
      </c>
      <c r="R47" s="112">
        <v>0</v>
      </c>
      <c r="S47" s="108">
        <v>0</v>
      </c>
      <c r="T47" s="108">
        <v>0</v>
      </c>
      <c r="U47" s="108">
        <v>0</v>
      </c>
      <c r="V47" s="108">
        <v>0</v>
      </c>
      <c r="W47" s="26"/>
      <c r="X47" s="26"/>
      <c r="Y47" s="26"/>
      <c r="Z47" s="26"/>
      <c r="XEY47"/>
      <c r="XEZ47"/>
      <c r="XFA47"/>
      <c r="XFB47"/>
      <c r="XFC47"/>
      <c r="XFD47"/>
    </row>
    <row r="48" spans="1:26 16379:16384" s="105" customFormat="1" ht="39.75">
      <c r="A48" s="100" t="s">
        <v>251</v>
      </c>
      <c r="B48" s="106" t="s">
        <v>252</v>
      </c>
      <c r="C48" s="106" t="s">
        <v>139</v>
      </c>
      <c r="D48" s="106" t="s">
        <v>222</v>
      </c>
      <c r="E48" s="106" t="s">
        <v>253</v>
      </c>
      <c r="F48" s="106" t="s">
        <v>254</v>
      </c>
      <c r="G48" s="107">
        <v>720000</v>
      </c>
      <c r="H48" s="102">
        <v>720000</v>
      </c>
      <c r="I48" s="102"/>
      <c r="J48" s="103">
        <v>0</v>
      </c>
      <c r="K48" s="110">
        <v>10000</v>
      </c>
      <c r="L48" s="103">
        <v>700000</v>
      </c>
      <c r="M48" s="111">
        <v>10000</v>
      </c>
      <c r="N48" s="111">
        <v>0</v>
      </c>
      <c r="O48" s="111">
        <v>0</v>
      </c>
      <c r="P48" s="111">
        <v>0</v>
      </c>
      <c r="Q48" s="111">
        <v>0</v>
      </c>
      <c r="R48" s="112">
        <v>0</v>
      </c>
      <c r="S48" s="108">
        <v>0</v>
      </c>
      <c r="T48" s="108">
        <v>0</v>
      </c>
      <c r="U48" s="108">
        <v>0</v>
      </c>
      <c r="V48" s="108">
        <v>0</v>
      </c>
      <c r="W48" s="26"/>
      <c r="X48" s="26"/>
      <c r="Y48" s="26"/>
      <c r="Z48" s="26"/>
      <c r="XEY48"/>
      <c r="XEZ48"/>
      <c r="XFA48"/>
      <c r="XFB48"/>
      <c r="XFC48"/>
      <c r="XFD48"/>
    </row>
    <row r="49" spans="1:26 16366:16384" s="105" customFormat="1" ht="27">
      <c r="A49" s="100" t="s">
        <v>255</v>
      </c>
      <c r="B49" s="109" t="s">
        <v>256</v>
      </c>
      <c r="C49" s="106" t="s">
        <v>67</v>
      </c>
      <c r="D49" s="106" t="s">
        <v>68</v>
      </c>
      <c r="E49" s="106" t="s">
        <v>257</v>
      </c>
      <c r="F49" s="106" t="s">
        <v>258</v>
      </c>
      <c r="G49" s="107">
        <v>840000</v>
      </c>
      <c r="H49" s="102">
        <v>840000</v>
      </c>
      <c r="I49" s="102"/>
      <c r="J49" s="103">
        <v>0</v>
      </c>
      <c r="K49" s="103">
        <v>0</v>
      </c>
      <c r="L49" s="103">
        <v>550000</v>
      </c>
      <c r="M49" s="111">
        <v>290000</v>
      </c>
      <c r="N49" s="111">
        <v>0</v>
      </c>
      <c r="O49" s="111">
        <v>0</v>
      </c>
      <c r="P49" s="111">
        <v>0</v>
      </c>
      <c r="Q49" s="111">
        <v>0</v>
      </c>
      <c r="R49" s="112">
        <v>0</v>
      </c>
      <c r="S49" s="108">
        <v>0</v>
      </c>
      <c r="T49" s="108">
        <v>0</v>
      </c>
      <c r="U49" s="108">
        <v>0</v>
      </c>
      <c r="V49" s="108">
        <v>0</v>
      </c>
      <c r="W49" s="26"/>
      <c r="X49" s="26"/>
      <c r="Y49" s="26"/>
      <c r="Z49" s="26"/>
      <c r="XEY49"/>
      <c r="XEZ49"/>
      <c r="XFA49"/>
      <c r="XFB49"/>
      <c r="XFC49"/>
      <c r="XFD49"/>
    </row>
    <row r="50" spans="1:26 16366:16384" s="105" customFormat="1" ht="39.75">
      <c r="A50" s="100" t="s">
        <v>259</v>
      </c>
      <c r="B50" s="109" t="s">
        <v>260</v>
      </c>
      <c r="C50" s="106" t="s">
        <v>67</v>
      </c>
      <c r="D50" s="106" t="s">
        <v>68</v>
      </c>
      <c r="E50" s="106" t="s">
        <v>261</v>
      </c>
      <c r="F50" s="106" t="s">
        <v>262</v>
      </c>
      <c r="G50" s="107">
        <v>4750000</v>
      </c>
      <c r="H50" s="102">
        <v>4750000</v>
      </c>
      <c r="I50" s="102"/>
      <c r="J50" s="103">
        <v>0</v>
      </c>
      <c r="K50" s="120">
        <v>0</v>
      </c>
      <c r="L50" s="103">
        <v>1430000</v>
      </c>
      <c r="M50" s="113">
        <v>2820000</v>
      </c>
      <c r="N50" s="113">
        <v>500000</v>
      </c>
      <c r="O50" s="111">
        <v>0</v>
      </c>
      <c r="P50" s="111">
        <v>0</v>
      </c>
      <c r="Q50" s="111">
        <v>0</v>
      </c>
      <c r="R50" s="112">
        <v>0</v>
      </c>
      <c r="S50" s="108">
        <v>0</v>
      </c>
      <c r="T50" s="108">
        <v>0</v>
      </c>
      <c r="U50" s="108">
        <v>0</v>
      </c>
      <c r="V50" s="108">
        <v>0</v>
      </c>
      <c r="W50" s="26"/>
      <c r="X50" s="26"/>
      <c r="Y50" s="26"/>
      <c r="Z50" s="26"/>
      <c r="XEY50"/>
      <c r="XEZ50"/>
      <c r="XFA50"/>
      <c r="XFB50"/>
      <c r="XFC50"/>
      <c r="XFD50"/>
    </row>
    <row r="51" spans="1:26 16366:16384" s="105" customFormat="1" ht="39.75">
      <c r="A51" s="100" t="s">
        <v>263</v>
      </c>
      <c r="B51" s="106" t="s">
        <v>264</v>
      </c>
      <c r="C51" s="106" t="s">
        <v>50</v>
      </c>
      <c r="D51" s="106" t="s">
        <v>51</v>
      </c>
      <c r="E51" s="106" t="s">
        <v>265</v>
      </c>
      <c r="F51" s="106" t="s">
        <v>266</v>
      </c>
      <c r="G51" s="107">
        <v>3500000</v>
      </c>
      <c r="H51" s="121">
        <v>3000000</v>
      </c>
      <c r="I51" s="107">
        <v>500000</v>
      </c>
      <c r="J51" s="122">
        <v>0</v>
      </c>
      <c r="K51" s="103">
        <v>0</v>
      </c>
      <c r="L51" s="108">
        <v>700000</v>
      </c>
      <c r="M51" s="113">
        <v>1395000</v>
      </c>
      <c r="N51" s="113">
        <v>905000</v>
      </c>
      <c r="O51" s="111">
        <v>0</v>
      </c>
      <c r="P51" s="111">
        <v>0</v>
      </c>
      <c r="Q51" s="111">
        <v>0</v>
      </c>
      <c r="R51" s="112">
        <v>0</v>
      </c>
      <c r="S51" s="108">
        <v>0</v>
      </c>
      <c r="T51" s="108">
        <v>0</v>
      </c>
      <c r="U51" s="108">
        <v>0</v>
      </c>
      <c r="V51" s="108">
        <v>0</v>
      </c>
      <c r="W51" s="26"/>
      <c r="X51" s="26"/>
      <c r="Y51" s="26"/>
      <c r="Z51" s="26"/>
      <c r="XEY51"/>
      <c r="XEZ51"/>
      <c r="XFA51"/>
      <c r="XFB51"/>
      <c r="XFC51"/>
      <c r="XFD51"/>
    </row>
    <row r="52" spans="1:26 16366:16384" s="105" customFormat="1" ht="27">
      <c r="A52" s="100" t="s">
        <v>267</v>
      </c>
      <c r="B52" s="106" t="s">
        <v>268</v>
      </c>
      <c r="C52" s="106" t="s">
        <v>50</v>
      </c>
      <c r="D52" s="106" t="s">
        <v>51</v>
      </c>
      <c r="E52" s="106" t="s">
        <v>269</v>
      </c>
      <c r="F52" s="106" t="s">
        <v>270</v>
      </c>
      <c r="G52" s="107">
        <v>1294170.46</v>
      </c>
      <c r="H52" s="121">
        <v>1294170.46</v>
      </c>
      <c r="I52" s="107"/>
      <c r="J52" s="123">
        <v>0</v>
      </c>
      <c r="K52" s="123">
        <v>0</v>
      </c>
      <c r="L52" s="108">
        <v>294170.46000000002</v>
      </c>
      <c r="M52" s="113">
        <v>853140.27</v>
      </c>
      <c r="N52" s="113">
        <v>146859.73000000001</v>
      </c>
      <c r="O52" s="111">
        <v>0</v>
      </c>
      <c r="P52" s="111">
        <v>0</v>
      </c>
      <c r="Q52" s="111">
        <v>0</v>
      </c>
      <c r="R52" s="112">
        <v>0</v>
      </c>
      <c r="S52" s="108">
        <v>0</v>
      </c>
      <c r="T52" s="108">
        <v>0</v>
      </c>
      <c r="U52" s="108">
        <v>0</v>
      </c>
      <c r="V52" s="108">
        <v>0</v>
      </c>
      <c r="W52" s="26"/>
      <c r="X52" s="26"/>
      <c r="Y52" s="26"/>
      <c r="Z52" s="26"/>
      <c r="XEY52"/>
      <c r="XEZ52"/>
      <c r="XFA52"/>
      <c r="XFB52"/>
      <c r="XFC52"/>
      <c r="XFD52"/>
    </row>
    <row r="53" spans="1:26 16366:16384" s="105" customFormat="1" ht="27">
      <c r="A53" s="100" t="s">
        <v>271</v>
      </c>
      <c r="B53" s="106" t="s">
        <v>272</v>
      </c>
      <c r="C53" s="106" t="s">
        <v>139</v>
      </c>
      <c r="D53" s="106" t="s">
        <v>222</v>
      </c>
      <c r="E53" s="106" t="s">
        <v>273</v>
      </c>
      <c r="F53" s="106" t="s">
        <v>274</v>
      </c>
      <c r="G53" s="107">
        <v>4000000</v>
      </c>
      <c r="H53" s="121">
        <v>4000000</v>
      </c>
      <c r="I53" s="107"/>
      <c r="J53" s="122">
        <v>0</v>
      </c>
      <c r="K53" s="123">
        <v>0</v>
      </c>
      <c r="L53" s="108">
        <v>150000</v>
      </c>
      <c r="M53" s="124">
        <v>87061.9</v>
      </c>
      <c r="N53" s="113">
        <v>127827.29</v>
      </c>
      <c r="O53" s="113">
        <v>0</v>
      </c>
      <c r="P53" s="113">
        <v>1950000</v>
      </c>
      <c r="Q53" s="113">
        <v>1240000</v>
      </c>
      <c r="R53" s="125">
        <v>445110.81</v>
      </c>
      <c r="S53" s="108">
        <v>0</v>
      </c>
      <c r="T53" s="108">
        <v>0</v>
      </c>
      <c r="U53" s="108">
        <v>0</v>
      </c>
      <c r="V53" s="108">
        <v>0</v>
      </c>
      <c r="W53" s="26"/>
      <c r="X53" s="26"/>
      <c r="Y53" s="26"/>
      <c r="Z53" s="26"/>
      <c r="XEY53"/>
      <c r="XEZ53"/>
      <c r="XFA53"/>
      <c r="XFB53"/>
      <c r="XFC53"/>
      <c r="XFD53"/>
    </row>
    <row r="54" spans="1:26 16366:16384" s="105" customFormat="1" ht="27">
      <c r="A54" s="100" t="s">
        <v>276</v>
      </c>
      <c r="B54" s="106" t="s">
        <v>272</v>
      </c>
      <c r="C54" s="106" t="s">
        <v>131</v>
      </c>
      <c r="D54" s="106" t="s">
        <v>132</v>
      </c>
      <c r="E54" s="106" t="s">
        <v>277</v>
      </c>
      <c r="F54" s="106" t="s">
        <v>278</v>
      </c>
      <c r="G54" s="107">
        <v>4400000</v>
      </c>
      <c r="H54" s="121">
        <v>4400000</v>
      </c>
      <c r="I54" s="107"/>
      <c r="J54" s="122">
        <v>0</v>
      </c>
      <c r="K54" s="126">
        <v>200000</v>
      </c>
      <c r="L54" s="108">
        <v>1300000</v>
      </c>
      <c r="M54" s="124">
        <v>993750.49</v>
      </c>
      <c r="N54" s="113">
        <v>1906249.51</v>
      </c>
      <c r="O54" s="111">
        <v>0</v>
      </c>
      <c r="P54" s="111">
        <v>0</v>
      </c>
      <c r="Q54" s="111">
        <v>0</v>
      </c>
      <c r="R54" s="112">
        <v>0</v>
      </c>
      <c r="S54" s="108">
        <v>0</v>
      </c>
      <c r="T54" s="108">
        <v>0</v>
      </c>
      <c r="U54" s="108">
        <v>0</v>
      </c>
      <c r="V54" s="108">
        <v>0</v>
      </c>
      <c r="W54" s="26"/>
      <c r="X54" s="26"/>
      <c r="Y54" s="26"/>
      <c r="Z54" s="26"/>
      <c r="XEL54" s="26"/>
      <c r="XEM54" s="26"/>
      <c r="XEN54" s="26"/>
      <c r="XEO54" s="26"/>
      <c r="XEP54" s="26"/>
      <c r="XEQ54" s="26"/>
      <c r="XER54" s="26"/>
      <c r="XES54" s="26"/>
      <c r="XET54" s="26"/>
      <c r="XEU54" s="26"/>
      <c r="XEV54" s="26"/>
      <c r="XEW54" s="26"/>
      <c r="XEX54" s="26"/>
      <c r="XEY54"/>
      <c r="XEZ54"/>
      <c r="XFA54"/>
      <c r="XFB54"/>
      <c r="XFC54"/>
      <c r="XFD54"/>
    </row>
    <row r="55" spans="1:26 16366:16384" ht="39.75">
      <c r="A55" s="100" t="s">
        <v>279</v>
      </c>
      <c r="B55" s="106" t="s">
        <v>280</v>
      </c>
      <c r="C55" s="106" t="s">
        <v>50</v>
      </c>
      <c r="D55" s="106" t="s">
        <v>51</v>
      </c>
      <c r="E55" s="106" t="s">
        <v>281</v>
      </c>
      <c r="F55" s="106" t="s">
        <v>282</v>
      </c>
      <c r="G55" s="107">
        <v>21000000</v>
      </c>
      <c r="H55" s="121">
        <v>21000000</v>
      </c>
      <c r="I55" s="107"/>
      <c r="J55" s="123">
        <v>0</v>
      </c>
      <c r="K55" s="108">
        <v>0</v>
      </c>
      <c r="L55" s="108">
        <v>1000000</v>
      </c>
      <c r="M55" s="111">
        <v>7000000</v>
      </c>
      <c r="N55" s="111">
        <v>7000000</v>
      </c>
      <c r="O55" s="111">
        <v>6000000</v>
      </c>
      <c r="P55" s="111">
        <v>0</v>
      </c>
      <c r="Q55" s="111">
        <v>0</v>
      </c>
      <c r="R55" s="112">
        <v>0</v>
      </c>
      <c r="S55" s="108">
        <v>0</v>
      </c>
      <c r="T55" s="108">
        <v>0</v>
      </c>
      <c r="U55" s="108">
        <v>0</v>
      </c>
      <c r="V55" s="108">
        <v>0</v>
      </c>
    </row>
    <row r="56" spans="1:26 16366:16384" ht="27">
      <c r="A56" s="100" t="s">
        <v>283</v>
      </c>
      <c r="B56" s="106" t="s">
        <v>264</v>
      </c>
      <c r="C56" s="106" t="s">
        <v>50</v>
      </c>
      <c r="D56" s="106" t="s">
        <v>51</v>
      </c>
      <c r="E56" s="106" t="s">
        <v>284</v>
      </c>
      <c r="F56" s="106" t="s">
        <v>285</v>
      </c>
      <c r="G56" s="107">
        <v>2960000</v>
      </c>
      <c r="H56" s="121">
        <v>2960000</v>
      </c>
      <c r="I56" s="107"/>
      <c r="J56" s="123">
        <v>0</v>
      </c>
      <c r="K56" s="108">
        <v>2500000</v>
      </c>
      <c r="L56" s="108">
        <v>460000</v>
      </c>
      <c r="M56" s="111">
        <v>0</v>
      </c>
      <c r="N56" s="111">
        <v>0</v>
      </c>
      <c r="O56" s="111">
        <v>0</v>
      </c>
      <c r="P56" s="111">
        <v>0</v>
      </c>
      <c r="Q56" s="111">
        <v>0</v>
      </c>
      <c r="R56" s="112">
        <v>0</v>
      </c>
      <c r="S56" s="108">
        <v>0</v>
      </c>
      <c r="T56" s="108">
        <v>0</v>
      </c>
      <c r="U56" s="108">
        <v>0</v>
      </c>
      <c r="V56" s="108">
        <v>0</v>
      </c>
      <c r="XEL56" s="105"/>
      <c r="XEM56" s="105"/>
      <c r="XEN56" s="105"/>
      <c r="XEO56" s="105"/>
      <c r="XEP56" s="105"/>
      <c r="XEQ56" s="105"/>
      <c r="XER56" s="105"/>
      <c r="XES56" s="105"/>
      <c r="XET56" s="105"/>
      <c r="XEU56" s="105"/>
      <c r="XEV56" s="105"/>
      <c r="XEW56" s="105"/>
      <c r="XEX56" s="105"/>
    </row>
    <row r="57" spans="1:26 16366:16384" s="105" customFormat="1" ht="39.75">
      <c r="A57" s="100" t="s">
        <v>286</v>
      </c>
      <c r="B57" s="106" t="s">
        <v>287</v>
      </c>
      <c r="C57" s="106" t="s">
        <v>50</v>
      </c>
      <c r="D57" s="106" t="s">
        <v>288</v>
      </c>
      <c r="E57" s="106" t="s">
        <v>289</v>
      </c>
      <c r="F57" s="106" t="s">
        <v>290</v>
      </c>
      <c r="G57" s="107">
        <v>36168000</v>
      </c>
      <c r="H57" s="121">
        <v>5000000</v>
      </c>
      <c r="I57" s="107">
        <v>31168000</v>
      </c>
      <c r="J57" s="123">
        <v>0</v>
      </c>
      <c r="K57" s="108">
        <v>0</v>
      </c>
      <c r="L57" s="108">
        <v>0</v>
      </c>
      <c r="M57" s="111">
        <v>0</v>
      </c>
      <c r="N57" s="111">
        <v>357142.86</v>
      </c>
      <c r="O57" s="111">
        <v>1057142.8600000001</v>
      </c>
      <c r="P57" s="111">
        <v>1228571.43</v>
      </c>
      <c r="Q57" s="111">
        <v>1400000</v>
      </c>
      <c r="R57" s="112">
        <v>957142.85</v>
      </c>
      <c r="S57" s="108">
        <v>0</v>
      </c>
      <c r="T57" s="108">
        <v>0</v>
      </c>
      <c r="U57" s="108">
        <v>0</v>
      </c>
      <c r="V57" s="108">
        <v>0</v>
      </c>
      <c r="W57" s="26"/>
      <c r="X57" s="26"/>
      <c r="Y57" s="26"/>
      <c r="Z57" s="26"/>
      <c r="XEL57" s="26"/>
      <c r="XEM57" s="26"/>
      <c r="XEN57" s="26"/>
      <c r="XEO57" s="26"/>
      <c r="XEP57" s="26"/>
      <c r="XEQ57" s="26"/>
      <c r="XER57" s="26"/>
      <c r="XES57" s="26"/>
      <c r="XET57" s="26"/>
      <c r="XEU57" s="26"/>
      <c r="XEV57" s="26"/>
      <c r="XEW57" s="26"/>
      <c r="XEX57" s="26"/>
      <c r="XEY57"/>
      <c r="XEZ57"/>
      <c r="XFA57"/>
      <c r="XFB57"/>
      <c r="XFC57"/>
      <c r="XFD57"/>
    </row>
    <row r="58" spans="1:26 16366:16384" ht="27">
      <c r="A58" s="100" t="s">
        <v>291</v>
      </c>
      <c r="B58" s="106" t="s">
        <v>292</v>
      </c>
      <c r="C58" s="106" t="s">
        <v>131</v>
      </c>
      <c r="D58" s="106" t="s">
        <v>132</v>
      </c>
      <c r="E58" s="106" t="s">
        <v>293</v>
      </c>
      <c r="F58" s="106" t="s">
        <v>294</v>
      </c>
      <c r="G58" s="107">
        <v>1500000</v>
      </c>
      <c r="H58" s="121">
        <v>1500000</v>
      </c>
      <c r="I58" s="107"/>
      <c r="J58" s="123">
        <v>0</v>
      </c>
      <c r="K58" s="108">
        <v>0</v>
      </c>
      <c r="L58" s="108">
        <v>400000</v>
      </c>
      <c r="M58" s="111">
        <v>600000</v>
      </c>
      <c r="N58" s="111">
        <v>500000</v>
      </c>
      <c r="O58" s="111">
        <v>0</v>
      </c>
      <c r="P58" s="111">
        <v>0</v>
      </c>
      <c r="Q58" s="111">
        <v>0</v>
      </c>
      <c r="R58" s="112">
        <v>0</v>
      </c>
      <c r="S58" s="108">
        <v>0</v>
      </c>
      <c r="T58" s="108">
        <v>0</v>
      </c>
      <c r="U58" s="108">
        <v>0</v>
      </c>
      <c r="V58" s="108">
        <v>0</v>
      </c>
    </row>
    <row r="59" spans="1:26 16366:16384" ht="27">
      <c r="A59" s="100" t="s">
        <v>295</v>
      </c>
      <c r="B59" s="106" t="s">
        <v>268</v>
      </c>
      <c r="C59" s="106" t="s">
        <v>149</v>
      </c>
      <c r="D59" s="106" t="s">
        <v>212</v>
      </c>
      <c r="E59" s="106" t="s">
        <v>296</v>
      </c>
      <c r="F59" s="106" t="s">
        <v>297</v>
      </c>
      <c r="G59" s="107">
        <v>620000</v>
      </c>
      <c r="H59" s="121">
        <v>620000</v>
      </c>
      <c r="I59" s="107"/>
      <c r="J59" s="123">
        <v>0</v>
      </c>
      <c r="K59" s="108">
        <v>0</v>
      </c>
      <c r="L59" s="108">
        <v>250000</v>
      </c>
      <c r="M59" s="111">
        <v>370000</v>
      </c>
      <c r="N59" s="111">
        <v>0</v>
      </c>
      <c r="O59" s="111">
        <v>0</v>
      </c>
      <c r="P59" s="111">
        <v>0</v>
      </c>
      <c r="Q59" s="111">
        <v>0</v>
      </c>
      <c r="R59" s="112">
        <v>0</v>
      </c>
      <c r="S59" s="108">
        <v>0</v>
      </c>
      <c r="T59" s="108">
        <v>0</v>
      </c>
      <c r="U59" s="108">
        <v>0</v>
      </c>
      <c r="V59" s="108">
        <v>0</v>
      </c>
    </row>
    <row r="60" spans="1:26 16366:16384" ht="27">
      <c r="A60" s="118" t="s">
        <v>298</v>
      </c>
      <c r="B60" s="127" t="s">
        <v>49</v>
      </c>
      <c r="C60" s="106" t="s">
        <v>50</v>
      </c>
      <c r="D60" s="106" t="s">
        <v>51</v>
      </c>
      <c r="E60" s="127" t="s">
        <v>299</v>
      </c>
      <c r="F60" s="106" t="s">
        <v>300</v>
      </c>
      <c r="G60" s="107">
        <v>65000000</v>
      </c>
      <c r="H60" s="121">
        <v>65000000</v>
      </c>
      <c r="I60" s="107"/>
      <c r="J60" s="123">
        <v>0</v>
      </c>
      <c r="K60" s="108">
        <v>0</v>
      </c>
      <c r="L60" s="128">
        <v>0</v>
      </c>
      <c r="M60" s="111">
        <v>0</v>
      </c>
      <c r="N60" s="111">
        <v>3000000</v>
      </c>
      <c r="O60" s="111">
        <v>7750000</v>
      </c>
      <c r="P60" s="111">
        <v>9200000</v>
      </c>
      <c r="Q60" s="111">
        <v>8500000</v>
      </c>
      <c r="R60" s="112">
        <v>7950000</v>
      </c>
      <c r="S60" s="129">
        <v>8000000</v>
      </c>
      <c r="T60" s="129">
        <v>7700000</v>
      </c>
      <c r="U60" s="129">
        <v>7000000</v>
      </c>
      <c r="V60" s="129">
        <v>5900000</v>
      </c>
    </row>
    <row r="61" spans="1:26 16366:16384" ht="38.25">
      <c r="A61" s="100" t="s">
        <v>301</v>
      </c>
      <c r="B61" s="33" t="s">
        <v>179</v>
      </c>
      <c r="C61" s="36" t="s">
        <v>131</v>
      </c>
      <c r="D61" s="130" t="s">
        <v>132</v>
      </c>
      <c r="E61" s="60" t="s">
        <v>302</v>
      </c>
      <c r="F61" s="36" t="s">
        <v>303</v>
      </c>
      <c r="G61" s="131">
        <v>2000000</v>
      </c>
      <c r="H61" s="131">
        <v>2000000</v>
      </c>
      <c r="I61" s="107"/>
      <c r="J61" s="123"/>
      <c r="K61" s="108">
        <v>0</v>
      </c>
      <c r="L61" s="103">
        <v>30000</v>
      </c>
      <c r="M61" s="124">
        <v>470000</v>
      </c>
      <c r="N61" s="124">
        <v>900000</v>
      </c>
      <c r="O61" s="124">
        <v>600000</v>
      </c>
      <c r="P61" s="111">
        <v>0</v>
      </c>
      <c r="Q61" s="111">
        <v>0</v>
      </c>
      <c r="R61" s="112">
        <v>0</v>
      </c>
      <c r="S61" s="129"/>
      <c r="T61" s="129"/>
      <c r="U61" s="129"/>
      <c r="V61" s="129"/>
    </row>
    <row r="62" spans="1:26 16366:16384" ht="17.25">
      <c r="A62" s="105"/>
      <c r="B62" s="105"/>
      <c r="C62" s="105"/>
      <c r="D62" s="105"/>
      <c r="E62" s="105"/>
      <c r="F62" s="132" t="s">
        <v>713</v>
      </c>
      <c r="G62" s="133">
        <v>853066345.51999998</v>
      </c>
      <c r="H62" s="133">
        <v>429314827.30000001</v>
      </c>
      <c r="I62" s="133">
        <v>423751518.22000003</v>
      </c>
      <c r="J62" s="133">
        <v>0</v>
      </c>
      <c r="K62" s="133">
        <v>18180901.025124799</v>
      </c>
      <c r="L62" s="133">
        <v>19674838.547154199</v>
      </c>
      <c r="M62" s="134">
        <v>41304762.702450603</v>
      </c>
      <c r="N62" s="134">
        <v>89168783.840000004</v>
      </c>
      <c r="O62" s="134">
        <v>85286322.989999995</v>
      </c>
      <c r="P62" s="134">
        <v>95984381.670000002</v>
      </c>
      <c r="Q62" s="134">
        <v>27512582.870000001</v>
      </c>
      <c r="R62" s="134">
        <v>19102253.66</v>
      </c>
      <c r="S62" s="133">
        <v>8900000</v>
      </c>
      <c r="T62" s="133">
        <v>8600000</v>
      </c>
      <c r="U62" s="133">
        <v>7900000</v>
      </c>
      <c r="V62" s="133">
        <v>7700000</v>
      </c>
      <c r="X62" s="135"/>
    </row>
    <row r="63" spans="1:26 16366:16384" ht="17.25"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</row>
    <row r="64" spans="1:26 16366:16384" ht="17.25">
      <c r="M64" s="137"/>
      <c r="N64" s="138"/>
      <c r="T64" s="136"/>
      <c r="U64" s="136"/>
      <c r="V64" s="136"/>
    </row>
    <row r="65" spans="13:13" ht="12.75"/>
    <row r="66" spans="13:13" ht="12.75"/>
    <row r="67" spans="13:13" ht="12.75"/>
    <row r="68" spans="13:13" ht="12.75">
      <c r="M68" s="135"/>
    </row>
    <row r="69" spans="13:13" ht="12.75"/>
    <row r="70" spans="13:13" ht="12.75"/>
    <row r="71" spans="13:13" ht="12.75"/>
    <row r="72" spans="13:13" ht="12.75">
      <c r="M72" s="139"/>
    </row>
    <row r="73" spans="13:13" ht="12.75"/>
    <row r="74" spans="13:13" ht="12.75">
      <c r="M74" s="140"/>
    </row>
    <row r="75" spans="13:13" ht="12.75"/>
    <row r="76" spans="13:13" ht="12.75"/>
    <row r="77" spans="13:13" ht="12.75">
      <c r="M77" s="140"/>
    </row>
  </sheetData>
  <pageMargins left="0.10275590551181102" right="0.16181102362204702" top="0.44094488188976405" bottom="0.51102362204724405" header="4.7244094488189003E-2" footer="0.11732283464566902"/>
  <pageSetup paperSize="0" scale="39" fitToWidth="0" fitToHeight="0" orientation="landscape" horizontalDpi="0" verticalDpi="0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Tabella_art_3_DEF</vt:lpstr>
      <vt:lpstr>Allegato_A1</vt:lpstr>
      <vt:lpstr>Allegato_A2</vt:lpstr>
      <vt:lpstr>Allegato_B1</vt:lpstr>
      <vt:lpstr>Allegato_B2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RESTA PATRIZIO</dc:creator>
  <dc:description/>
  <cp:lastModifiedBy>nn</cp:lastModifiedBy>
  <cp:revision>439</cp:revision>
  <dcterms:created xsi:type="dcterms:W3CDTF">2024-02-19T16:17:10Z</dcterms:created>
  <dcterms:modified xsi:type="dcterms:W3CDTF">2026-09-09T15:22:37Z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0x010100E2AAD8517EB706489F15F32649E3621E</vt:lpwstr>
  </property>
  <property fmtid="{D5CDD505-2E9C-101B-9397-08002B2CF9AE}" pid="4" name="MSIP_Label_5097a60d-5525-435b-8989-8eb48ac0c8cd_ActionId">
    <vt:lpwstr>53ab7bff-8303-4668-a1c3-f8804002a6f3</vt:lpwstr>
  </property>
  <property fmtid="{D5CDD505-2E9C-101B-9397-08002B2CF9AE}" pid="5" name="MSIP_Label_5097a60d-5525-435b-8989-8eb48ac0c8cd_ContentBits">
    <vt:lpwstr>0</vt:lpwstr>
  </property>
  <property fmtid="{D5CDD505-2E9C-101B-9397-08002B2CF9AE}" pid="6" name="MSIP_Label_5097a60d-5525-435b-8989-8eb48ac0c8cd_Enabled">
    <vt:lpwstr>true</vt:lpwstr>
  </property>
  <property fmtid="{D5CDD505-2E9C-101B-9397-08002B2CF9AE}" pid="7" name="MSIP_Label_5097a60d-5525-435b-8989-8eb48ac0c8cd_Method">
    <vt:lpwstr>Standard</vt:lpwstr>
  </property>
  <property fmtid="{D5CDD505-2E9C-101B-9397-08002B2CF9AE}" pid="8" name="MSIP_Label_5097a60d-5525-435b-8989-8eb48ac0c8cd_Name">
    <vt:lpwstr>defa4170-0d19-0005-0004-bc88714345d2</vt:lpwstr>
  </property>
  <property fmtid="{D5CDD505-2E9C-101B-9397-08002B2CF9AE}" pid="9" name="MSIP_Label_5097a60d-5525-435b-8989-8eb48ac0c8cd_SetDate">
    <vt:lpwstr>2024-11-22T12:22:08Z</vt:lpwstr>
  </property>
  <property fmtid="{D5CDD505-2E9C-101B-9397-08002B2CF9AE}" pid="10" name="MSIP_Label_5097a60d-5525-435b-8989-8eb48ac0c8cd_SiteId">
    <vt:lpwstr>3e90938b-8b27-4762-b4e8-006a8127a119</vt:lpwstr>
  </property>
  <property fmtid="{D5CDD505-2E9C-101B-9397-08002B2CF9AE}" pid="11" name="MediaServiceImageTags">
    <vt:lpwstr/>
  </property>
</Properties>
</file>